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13350" firstSheet="1" activeTab="2"/>
  </bookViews>
  <sheets>
    <sheet name="ФК РЗ  и ПРЗ декабрь 2006г" sheetId="1" r:id="rId1"/>
    <sheet name="ФУНК_КЛ_по PЗ и ПPЗ" sheetId="2" r:id="rId2"/>
    <sheet name="РЗ_ПРЗ_ЦСТ_ВР декабрь " sheetId="3" r:id="rId3"/>
  </sheets>
  <definedNames>
    <definedName name="Excel_BuiltIn_Print_Titles_1">'ФК РЗ  и ПРЗ декабрь 2006г'!$9:$9</definedName>
    <definedName name="Excel_BuiltIn_Print_Titles_2">'ФУНК_КЛ_по PЗ и ПPЗ'!$15:$15</definedName>
    <definedName name="Excel_BuiltIn_Print_Titles_3">'РЗ_ПРЗ_ЦСТ_ВР декабрь '!$12:$12</definedName>
  </definedNames>
  <calcPr fullCalcOnLoad="1"/>
</workbook>
</file>

<file path=xl/sharedStrings.xml><?xml version="1.0" encoding="utf-8"?>
<sst xmlns="http://schemas.openxmlformats.org/spreadsheetml/2006/main" count="737" uniqueCount="232">
  <si>
    <t>Приложение  1</t>
  </si>
  <si>
    <t>к Постановлению Совета народных</t>
  </si>
  <si>
    <t>депутатов  МО "Гиагинский  район"</t>
  </si>
  <si>
    <t>от "_____"______________2006 г.______</t>
  </si>
  <si>
    <t>Распределение  ассигнований из бюджета муниципального образования " Гиагинский район" на 2006 год по разделам и подразделам функциональной классификации расходов бюджетов Российской Федерации</t>
  </si>
  <si>
    <t>Наименование</t>
  </si>
  <si>
    <t>РЗ</t>
  </si>
  <si>
    <t>ПРЗ</t>
  </si>
  <si>
    <t>уточн. бюджет</t>
  </si>
  <si>
    <t>Всего</t>
  </si>
  <si>
    <t>Общегосударственные расходы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</si>
  <si>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</si>
  <si>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</si>
  <si>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</si>
  <si>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Функционирование законодательных(представительных) органов государственной власти и местного самоуправления</t>
  </si>
  <si>
    <t>03</t>
  </si>
  <si>
    <t>Функционирование Правительства Российской Федерации, высших органов исполнительнойвласти субъектов РФ, местных администраций</t>
  </si>
  <si>
    <t>04</t>
  </si>
  <si>
    <t>Обеспечение проведения выборов и референдумов</t>
  </si>
  <si>
    <t>07</t>
  </si>
  <si>
    <t>Обслуживание государственного и муниципального долга</t>
  </si>
  <si>
    <t>12</t>
  </si>
  <si>
    <t>Резервные фонды</t>
  </si>
  <si>
    <t>13</t>
  </si>
  <si>
    <t xml:space="preserve">Другие общегосударственные вопросы </t>
  </si>
  <si>
    <t>15</t>
  </si>
  <si>
    <t>Национальная экономика</t>
  </si>
  <si>
    <t>Сельское хозяйство</t>
  </si>
  <si>
    <t>05</t>
  </si>
  <si>
    <t>Водные ресурсы</t>
  </si>
  <si>
    <t>06</t>
  </si>
  <si>
    <t>Транспорт</t>
  </si>
  <si>
    <t>08</t>
  </si>
  <si>
    <t>Жилищно-коммунальное хозяйство</t>
  </si>
  <si>
    <t>Жилищное хозяйство</t>
  </si>
  <si>
    <t>Коммунальное  хозяйство</t>
  </si>
  <si>
    <t>Образование</t>
  </si>
  <si>
    <t>Дошкольное образование</t>
  </si>
  <si>
    <t>Общее образование</t>
  </si>
  <si>
    <t>Молодежная политика  и оздоровление детей</t>
  </si>
  <si>
    <t>Другие вопросы в области образования</t>
  </si>
  <si>
    <t>09</t>
  </si>
  <si>
    <t>Культура, кинематография и средства массовой информации</t>
  </si>
  <si>
    <t>Культура</t>
  </si>
  <si>
    <t>Кинематография</t>
  </si>
  <si>
    <t>Периодическая печать и издательства</t>
  </si>
  <si>
    <t xml:space="preserve">Другие вопросы в области культуры,кинематографии и средств массовой информации </t>
  </si>
  <si>
    <t>Здравоохранение и спорт</t>
  </si>
  <si>
    <t xml:space="preserve">Здравоохранение      </t>
  </si>
  <si>
    <t>Спорт и физическая  культура</t>
  </si>
  <si>
    <t>Другие вопросы в области здравоохранения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</si>
  <si>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</si>
  <si>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</si>
  <si>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</si>
  <si>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</si>
  <si>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Борьба с беспризорностью, опека, попечительство</t>
  </si>
  <si>
    <t>Межбюджетные отношения</t>
  </si>
  <si>
    <t>11</t>
  </si>
  <si>
    <t>Финансовая помощь бюджетам других уровней</t>
  </si>
  <si>
    <t>Управляющая делами Совета народных депутатов</t>
  </si>
  <si>
    <t>муниципального образования "Гиагинский район"</t>
  </si>
  <si>
    <t>С.И. Тхайцухова</t>
  </si>
  <si>
    <t>поправки</t>
  </si>
  <si>
    <t>ЦСР</t>
  </si>
  <si>
    <t>ВР</t>
  </si>
  <si>
    <t>% исполнения к уточненному плану</t>
  </si>
  <si>
    <t>Функционирование высшего должностного лица субъекта Российской Федерации и органа муниципального образования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</si>
  <si>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</si>
  <si>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</t>
  </si>
  <si>
    <t>Резервные фонды местных администраций</t>
  </si>
  <si>
    <t>Другие вопросы в области национальной экономики</t>
  </si>
  <si>
    <t>Физическая культура и спорт</t>
  </si>
  <si>
    <t>Коммунальное хозяйство</t>
  </si>
  <si>
    <t>00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</si>
  <si>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</si>
  <si>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</si>
  <si>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Прочие межбюджетные трансферты бюджетам субъектов Российской Федерации и муниципальных образований общего характера</t>
  </si>
  <si>
    <t>Уплата прочих налогов, сборов и иных платежей</t>
  </si>
  <si>
    <t>Резервные средства</t>
  </si>
  <si>
    <t>870</t>
  </si>
  <si>
    <t>120</t>
  </si>
  <si>
    <t>Расходы на выплаты персоналу государственных (муниципальных) органов</t>
  </si>
  <si>
    <t>Обеспечение функций органами местного самоуправления</t>
  </si>
  <si>
    <t>240</t>
  </si>
  <si>
    <t>Иные  закупки товаров, работ и услуг для обеспечения осударственных (муниципальных) нужд</t>
  </si>
  <si>
    <t>850</t>
  </si>
  <si>
    <t>Осуществление отдельных государственных полномочий Республики Адыгея, переданных местным бюджетам</t>
  </si>
  <si>
    <t>Осуществление государственных полномочий в сфере административных правонарушений</t>
  </si>
  <si>
    <t>Выполнение других обязательста муниципальных образований</t>
  </si>
  <si>
    <t>Культура и кинематография</t>
  </si>
  <si>
    <t>Социальное обеспечение и иные выплаты населению</t>
  </si>
  <si>
    <t>300</t>
  </si>
  <si>
    <t>Дорожное хозяйство (дорожные фонды)</t>
  </si>
  <si>
    <t>61 1 000Ж100</t>
  </si>
  <si>
    <t>61 6 000Ж400</t>
  </si>
  <si>
    <t>Национальная оборона</t>
  </si>
  <si>
    <t>61 0 0051180</t>
  </si>
  <si>
    <t>Расходы на выполнение полномочий по первичному воинскому учету</t>
  </si>
  <si>
    <t>00 0 0000000</t>
  </si>
  <si>
    <t>Главный специалист по финансово-экономическим вопросам</t>
  </si>
  <si>
    <t>Уплата иных платежей</t>
  </si>
  <si>
    <t>Пенсионное обеспечение лиц, замещающие муниципальные должности и муниципальные должности муниципальной службы в администрации  МО "Келермесское сельское поселение"</t>
  </si>
  <si>
    <t>А.Л.Данилова</t>
  </si>
  <si>
    <t>Муниципальная прграмма "Формирование современной городской среды на территории МО "Келермесское сельское поселение"</t>
  </si>
  <si>
    <t>Муниципальная программа "Участие  в профилактике терроризма и экстремизма, а также в минимизации и (или) ликвидации последствий проявления терроризма и экстремизма в границах МО «Келермесское сельское поселение»»</t>
  </si>
  <si>
    <t>Муниципальная  программа муниципального образования «Келермесское сельское поселение» «Дорожная деятельность в отношении дорог местного значения в границах Келермесского сельского поселения и обеспечение безопасности дорожного движения на них»</t>
  </si>
  <si>
    <t>Муниципальная  программа «Энергосбережение и повышение энергетической эффективности в МО «Келермесское сельское поселение»»</t>
  </si>
  <si>
    <t>Муниципальная программа «Организация и осуществление мероприятий по работе с детьми молодежью в МО «Келермесское сельское поселение»</t>
  </si>
  <si>
    <t>Муниципальная программа "Поддержка и развитие малого и среднего предпринимательства на территории муниципального образования Келермесское сельское поселение»</t>
  </si>
  <si>
    <t xml:space="preserve">Муниципальная программа «Программа  развития систем коммунальной инфраструктуры   МО «Келермесское сельское поселение» </t>
  </si>
  <si>
    <t>Муниципальная программа "Благоустройство и развитие территории МО "Келермесское сельское поселение"</t>
  </si>
  <si>
    <t>Молодежная политика</t>
  </si>
  <si>
    <t>000</t>
  </si>
  <si>
    <t>Антинаркотическая программа МО "Келермесское сельское поселение"</t>
  </si>
  <si>
    <t>6Н 0 01 00000</t>
  </si>
  <si>
    <t>6Н 0 00 00000</t>
  </si>
  <si>
    <t>Национальная безопасность и правоохранительная деятельность</t>
  </si>
  <si>
    <t>Обеспечение противопожарной безопасности</t>
  </si>
  <si>
    <t>Муниципальная программа "Обеспечение первичных мер пожарной безопасности"</t>
  </si>
  <si>
    <t>6Т 0 00 00000</t>
  </si>
  <si>
    <t>Распределение ассигнований из бюджета муниципального образования "Келермесское сельское поселение" за    2021 год по разделам и подразделам, целевым статьям и видам расходов функциональной классификации расходов бюджетов Российской Федерации</t>
  </si>
  <si>
    <t>Первоначальный план 2021 год</t>
  </si>
  <si>
    <t>Уточненный план 2021 год.</t>
  </si>
  <si>
    <t>Фактическое исполнение   2021г.</t>
  </si>
  <si>
    <t>Реализация мероприятий по проведению Всероссийской переписи населения</t>
  </si>
  <si>
    <t>61 0 00 54690</t>
  </si>
  <si>
    <t>61 0 00 61010</t>
  </si>
  <si>
    <t>61 0 00 00000</t>
  </si>
  <si>
    <t>62 0 00 0Ж100</t>
  </si>
  <si>
    <t>62 0 000Ж350</t>
  </si>
  <si>
    <t>62 0 000Ж300</t>
  </si>
  <si>
    <t>6И 0 00 00000</t>
  </si>
  <si>
    <t>6И 0 02 00000</t>
  </si>
  <si>
    <t>Реализация мероприятий по изготовлению печатной продукции антитеррористической направленности</t>
  </si>
  <si>
    <t>62 0 00 0Ж300</t>
  </si>
  <si>
    <t>Реализация мероприятий по обеспечению правопорядка и противодействие экстремистской и террористической деятельности в сфере ЖКХ</t>
  </si>
  <si>
    <t>6И 0 11 00000</t>
  </si>
  <si>
    <t>Иные бюджетные ассигнования</t>
  </si>
  <si>
    <t>6П 0 0400003</t>
  </si>
  <si>
    <t>800</t>
  </si>
  <si>
    <t>6П 0 00 00000</t>
  </si>
  <si>
    <t>Оказание материальной помощи субъектам малого бизнеса</t>
  </si>
  <si>
    <t>Реализация мероприятий по содержанию добровольной пожарной дружины</t>
  </si>
  <si>
    <t>6Т 0 03 00001</t>
  </si>
  <si>
    <t>Реализация мероприятий по обеспечению пожарной безопасности муниципального имущества</t>
  </si>
  <si>
    <t>6Т 0 04 00000</t>
  </si>
  <si>
    <t>Реализация мероприятий со содержанию автомобиля, отведенного для тушения очагов возгорания</t>
  </si>
  <si>
    <t>6Т 0 07 00000</t>
  </si>
  <si>
    <t xml:space="preserve">6К 0 00 00000 </t>
  </si>
  <si>
    <t>6К 0 01 00000</t>
  </si>
  <si>
    <t>Реализация мероприятий  по ремонту и содержанию дорог местного значения</t>
  </si>
  <si>
    <t>Прочая закупка товаров, работ и услуг для государственных нужд</t>
  </si>
  <si>
    <t>Реализация мероприятий по содержанию и монтажу линий уличного освещения</t>
  </si>
  <si>
    <t>Реализация мероприятий по содержанию линий уличного освещения (в части оплаты за электроэнергию)</t>
  </si>
  <si>
    <t>Реализация мероприятий по обустройству ливневой канализации</t>
  </si>
  <si>
    <t>Реализация мероприятий по реконструкции и ремонту автомобильных переездов</t>
  </si>
  <si>
    <t>Реализация мероприятий по осуществлению комплекса кадастровых работ для постановки на кадастровый учет автомобильных дорог местного значения</t>
  </si>
  <si>
    <t>Реализация мероприятий по разработке проектно-сметной документации на дороги местного значения за счет средств сельского поселения</t>
  </si>
  <si>
    <t>Мероприятия по разработке проектно-сметной документации на дороги местного значения за счет целевых средств муниципального района</t>
  </si>
  <si>
    <t>6К 0 02 00000</t>
  </si>
  <si>
    <t>6К 0 03 00000</t>
  </si>
  <si>
    <t>6К 0 04 00000</t>
  </si>
  <si>
    <t>6К 0 05 00000</t>
  </si>
  <si>
    <t>6К 0 06 00010</t>
  </si>
  <si>
    <t>6К 0 06 00020</t>
  </si>
  <si>
    <t>6Р 0 00 00000</t>
  </si>
  <si>
    <t>Реализация мероприятий по осуществлению комплекса кадастровых работ, связанных с разграничением гос. собственности на земельные участки</t>
  </si>
  <si>
    <t>6Р 0 03 00000</t>
  </si>
  <si>
    <t>6Д 0 00 00000</t>
  </si>
  <si>
    <t>Реализация мероприятий по реконструкции водопроводной сети</t>
  </si>
  <si>
    <t>Реализация мероприятий по внесению сведений в сфере ЖКХ в информационные системы</t>
  </si>
  <si>
    <t>6Д 0 01 00000</t>
  </si>
  <si>
    <t>6Д 0 02 00000</t>
  </si>
  <si>
    <t>6Э 0 01 00000</t>
  </si>
  <si>
    <t>Реализация мероприятий по энергосбережению и повышению энергетической эффективности</t>
  </si>
  <si>
    <t>6Б 0 00 00000</t>
  </si>
  <si>
    <t>6Б 1 00 00000</t>
  </si>
  <si>
    <t>Подпрограмма "Санитарное содержание территории МО "Келермесское сельское поселение"на 2020-2024гг</t>
  </si>
  <si>
    <t>Реализация мероприятий по наведению санитарного порядка (в части приобретения материальных запасов,основных средств)</t>
  </si>
  <si>
    <t>Закупка товаров, работ и услуг для обеспечения государственных(муниципальных) нужд</t>
  </si>
  <si>
    <t>Реализация мероприятий по наведению санитарного порядка (в части выплат за услуги физ.лицам )</t>
  </si>
  <si>
    <t>Реализация мероприятий по наведению санитарного порядка (в части противоклещевой обработки детских площадок )</t>
  </si>
  <si>
    <t>6Б 1 01 00001</t>
  </si>
  <si>
    <t>6Б 1 01 00002</t>
  </si>
  <si>
    <t>6Б 1 02 00000</t>
  </si>
  <si>
    <t>Подпрограмма "Содержание и ремонт памятников и обелисков" МО "Келермесское сельское поселение"</t>
  </si>
  <si>
    <t>6Б 2 00 00000</t>
  </si>
  <si>
    <t>6Б 2 01 00000</t>
  </si>
  <si>
    <t>Реализация мероприятий по ремонту и содержанию памятника "Келермессцам,погибшим в ВОВ"</t>
  </si>
  <si>
    <t>Подпрограмма "Содержание мест захоронений МО "Келермесское сельское поселение"</t>
  </si>
  <si>
    <t>6Б 3 00 00000</t>
  </si>
  <si>
    <t>Реализация мероприятий по содержанию мест захоронений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</si>
  <si>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средств бюджета сельского поселения (обустройство территории кладбища)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</si>
  <si>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безвозмездных поступлений от физических лиц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</si>
  <si>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безвозмездных поступлений от юридических лиц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</si>
  <si>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средств республиканского бюджета Республики Адыгея</t>
  </si>
  <si>
    <t>Реализация мероприятия по организации мест захоронений (содержание смотрителя кладбища)</t>
  </si>
  <si>
    <t>6Б 3 01 00000</t>
  </si>
  <si>
    <t>6Б 3 01 00010</t>
  </si>
  <si>
    <t>6Б 3 01 00020</t>
  </si>
  <si>
    <t>6Б 3 01 00030</t>
  </si>
  <si>
    <t>6Б 3 01 6048Ф</t>
  </si>
  <si>
    <t>6Б 3 02 00000</t>
  </si>
  <si>
    <t xml:space="preserve">6В 0 00 00000  </t>
  </si>
  <si>
    <t>6В 0 01 00000</t>
  </si>
  <si>
    <t>Реализация мероприятий по благоустройству общественных территорий</t>
  </si>
  <si>
    <t>Реализация иных мероприятий в рамках непрограммных мероприятий по благоустройству</t>
  </si>
  <si>
    <t>62 0 00 0Ж500</t>
  </si>
  <si>
    <t>62 0 00 0Ж810</t>
  </si>
  <si>
    <t>Проведение массовых мероприятий</t>
  </si>
  <si>
    <t>Муниципальная  программа  поддержки Келермесского хуторского казачьего общества Кубанского казачьего войска находящегося на территорМО "Келермесское сельское поселение"</t>
  </si>
  <si>
    <t>6А 0 01 00000</t>
  </si>
  <si>
    <t>62 0 00 0Ж600</t>
  </si>
  <si>
    <t>00 0 000 00000</t>
  </si>
  <si>
    <t>6С 0 00 00000</t>
  </si>
  <si>
    <t>Реализация мероприятий по приобретению материальных запасов</t>
  </si>
  <si>
    <t>Реализация мероприятий по содержанию спортинструктора</t>
  </si>
  <si>
    <t>6С 0 01 00000</t>
  </si>
  <si>
    <t>6С 0 01 00001</t>
  </si>
  <si>
    <t>6С 0 01 00002</t>
  </si>
  <si>
    <t>61 4 00 00000</t>
  </si>
  <si>
    <t>61 4 00 0Ж900</t>
  </si>
  <si>
    <t>Сельское хозяйство и рыболовство</t>
  </si>
  <si>
    <t>Реализация непрограммных мероприятий при осуществлении деятельности по обращению с животными без владельцев</t>
  </si>
  <si>
    <t>61 0 00 61070</t>
  </si>
  <si>
    <t>61 0 00 55490</t>
  </si>
  <si>
    <t>Реализация мероприятий по оценке муниципального имущества</t>
  </si>
  <si>
    <t>6Р 0 01 00000</t>
  </si>
  <si>
    <t>БЛАГОУСТРОЙСТВО</t>
  </si>
  <si>
    <t>630</t>
  </si>
  <si>
    <t>Иные межбджетные трансферты</t>
  </si>
  <si>
    <t xml:space="preserve">Приложение №4 к Решению Совета народных депутатов МО "Келермесское сельское поселение" №209 от 19.05.2022г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</si>
</sst>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0.0"/>
    <numFmt numFmtId="166" formatCode="0.0%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0_р_._-;\-* #,##0.000_р_._-;_-* &quot;-&quot;??_р_._-;_-@_-"/>
    <numFmt numFmtId="173" formatCode="#,##0.00&quot;р.&quot;"/>
    <numFmt numFmtId="174" formatCode="#,##0.00_р_."/>
    <numFmt numFmtId="175" formatCode="0.000"/>
  </numFmts>
  <fonts count="50">
    <font>
      <sz val="10"/>
      <name val="Arial Cyr"/>
      <family val="2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2"/>
    </font>
    <font>
      <b/>
      <sz val="12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" fontId="2" fillId="0" borderId="19" xfId="0" applyNumberFormat="1" applyFont="1" applyBorder="1" applyAlignment="1">
      <alignment horizontal="right"/>
    </xf>
    <xf numFmtId="49" fontId="2" fillId="0" borderId="17" xfId="58" applyNumberFormat="1" applyFont="1" applyFill="1" applyBorder="1" applyAlignment="1" applyProtection="1">
      <alignment horizontal="right"/>
      <protection/>
    </xf>
    <xf numFmtId="0" fontId="2" fillId="0" borderId="18" xfId="0" applyFont="1" applyBorder="1" applyAlignment="1">
      <alignment horizontal="right"/>
    </xf>
    <xf numFmtId="0" fontId="3" fillId="0" borderId="20" xfId="0" applyFont="1" applyBorder="1" applyAlignment="1">
      <alignment vertical="center" wrapText="1"/>
    </xf>
    <xf numFmtId="49" fontId="3" fillId="0" borderId="21" xfId="58" applyNumberFormat="1" applyFont="1" applyFill="1" applyBorder="1" applyAlignment="1" applyProtection="1">
      <alignment horizontal="right"/>
      <protection/>
    </xf>
    <xf numFmtId="49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0" fontId="3" fillId="0" borderId="23" xfId="0" applyFont="1" applyBorder="1" applyAlignment="1">
      <alignment vertical="center" wrapText="1"/>
    </xf>
    <xf numFmtId="49" fontId="3" fillId="0" borderId="24" xfId="0" applyNumberFormat="1" applyFont="1" applyBorder="1" applyAlignment="1">
      <alignment horizontal="right"/>
    </xf>
    <xf numFmtId="0" fontId="3" fillId="0" borderId="25" xfId="0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right"/>
    </xf>
    <xf numFmtId="1" fontId="3" fillId="0" borderId="26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right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horizontal="right"/>
    </xf>
    <xf numFmtId="0" fontId="2" fillId="0" borderId="19" xfId="0" applyFont="1" applyBorder="1" applyAlignment="1">
      <alignment vertical="center" wrapText="1"/>
    </xf>
    <xf numFmtId="49" fontId="2" fillId="0" borderId="16" xfId="0" applyNumberFormat="1" applyFont="1" applyBorder="1" applyAlignment="1">
      <alignment horizontal="right"/>
    </xf>
    <xf numFmtId="0" fontId="3" fillId="0" borderId="29" xfId="0" applyFont="1" applyBorder="1" applyAlignment="1">
      <alignment vertical="center" wrapText="1"/>
    </xf>
    <xf numFmtId="49" fontId="3" fillId="0" borderId="30" xfId="0" applyNumberFormat="1" applyFont="1" applyBorder="1" applyAlignment="1">
      <alignment horizontal="right"/>
    </xf>
    <xf numFmtId="49" fontId="3" fillId="0" borderId="31" xfId="0" applyNumberFormat="1" applyFont="1" applyBorder="1" applyAlignment="1">
      <alignment horizontal="right"/>
    </xf>
    <xf numFmtId="49" fontId="3" fillId="0" borderId="28" xfId="0" applyNumberFormat="1" applyFont="1" applyBorder="1" applyAlignment="1">
      <alignment horizontal="right"/>
    </xf>
    <xf numFmtId="0" fontId="3" fillId="0" borderId="24" xfId="0" applyFont="1" applyBorder="1" applyAlignment="1">
      <alignment vertical="center" wrapText="1"/>
    </xf>
    <xf numFmtId="1" fontId="3" fillId="0" borderId="24" xfId="0" applyNumberFormat="1" applyFont="1" applyBorder="1" applyAlignment="1">
      <alignment horizontal="right"/>
    </xf>
    <xf numFmtId="0" fontId="3" fillId="0" borderId="32" xfId="0" applyFont="1" applyBorder="1" applyAlignment="1">
      <alignment vertical="center" wrapText="1"/>
    </xf>
    <xf numFmtId="49" fontId="3" fillId="0" borderId="33" xfId="0" applyNumberFormat="1" applyFont="1" applyBorder="1" applyAlignment="1">
      <alignment horizontal="right"/>
    </xf>
    <xf numFmtId="49" fontId="3" fillId="0" borderId="34" xfId="0" applyNumberFormat="1" applyFont="1" applyBorder="1" applyAlignment="1">
      <alignment horizontal="right"/>
    </xf>
    <xf numFmtId="1" fontId="3" fillId="0" borderId="35" xfId="0" applyNumberFormat="1" applyFont="1" applyBorder="1" applyAlignment="1">
      <alignment horizontal="right"/>
    </xf>
    <xf numFmtId="0" fontId="2" fillId="0" borderId="36" xfId="0" applyFont="1" applyBorder="1" applyAlignment="1">
      <alignment vertical="center" wrapText="1"/>
    </xf>
    <xf numFmtId="49" fontId="2" fillId="0" borderId="37" xfId="0" applyNumberFormat="1" applyFont="1" applyBorder="1" applyAlignment="1">
      <alignment horizontal="right"/>
    </xf>
    <xf numFmtId="1" fontId="2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 vertical="center" wrapText="1"/>
    </xf>
    <xf numFmtId="0" fontId="3" fillId="0" borderId="39" xfId="0" applyFont="1" applyBorder="1" applyAlignment="1">
      <alignment horizontal="right"/>
    </xf>
    <xf numFmtId="1" fontId="3" fillId="0" borderId="4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2" fillId="0" borderId="34" xfId="0" applyFont="1" applyBorder="1" applyAlignment="1">
      <alignment/>
    </xf>
    <xf numFmtId="0" fontId="7" fillId="0" borderId="28" xfId="0" applyFont="1" applyBorder="1" applyAlignment="1">
      <alignment/>
    </xf>
    <xf numFmtId="0" fontId="2" fillId="0" borderId="16" xfId="0" applyFont="1" applyBorder="1" applyAlignment="1">
      <alignment wrapText="1"/>
    </xf>
    <xf numFmtId="0" fontId="3" fillId="0" borderId="17" xfId="0" applyFont="1" applyBorder="1" applyAlignment="1">
      <alignment/>
    </xf>
    <xf numFmtId="1" fontId="2" fillId="0" borderId="18" xfId="0" applyNumberFormat="1" applyFont="1" applyBorder="1" applyAlignment="1">
      <alignment horizontal="right"/>
    </xf>
    <xf numFmtId="0" fontId="3" fillId="0" borderId="20" xfId="0" applyFont="1" applyBorder="1" applyAlignment="1">
      <alignment wrapText="1"/>
    </xf>
    <xf numFmtId="1" fontId="3" fillId="0" borderId="2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25" xfId="0" applyFont="1" applyBorder="1" applyAlignment="1">
      <alignment wrapText="1"/>
    </xf>
    <xf numFmtId="49" fontId="3" fillId="0" borderId="41" xfId="0" applyNumberFormat="1" applyFont="1" applyBorder="1" applyAlignment="1">
      <alignment horizontal="right"/>
    </xf>
    <xf numFmtId="165" fontId="3" fillId="0" borderId="41" xfId="0" applyNumberFormat="1" applyFont="1" applyBorder="1" applyAlignment="1">
      <alignment/>
    </xf>
    <xf numFmtId="0" fontId="3" fillId="0" borderId="41" xfId="0" applyFont="1" applyBorder="1" applyAlignment="1">
      <alignment wrapText="1"/>
    </xf>
    <xf numFmtId="1" fontId="3" fillId="0" borderId="41" xfId="0" applyNumberFormat="1" applyFont="1" applyBorder="1" applyAlignment="1">
      <alignment/>
    </xf>
    <xf numFmtId="49" fontId="3" fillId="0" borderId="42" xfId="0" applyNumberFormat="1" applyFont="1" applyBorder="1" applyAlignment="1">
      <alignment horizontal="right"/>
    </xf>
    <xf numFmtId="1" fontId="2" fillId="0" borderId="42" xfId="0" applyNumberFormat="1" applyFont="1" applyBorder="1" applyAlignment="1">
      <alignment/>
    </xf>
    <xf numFmtId="0" fontId="2" fillId="0" borderId="43" xfId="0" applyFont="1" applyBorder="1" applyAlignment="1">
      <alignment wrapText="1"/>
    </xf>
    <xf numFmtId="49" fontId="2" fillId="0" borderId="44" xfId="0" applyNumberFormat="1" applyFont="1" applyBorder="1" applyAlignment="1">
      <alignment horizontal="right"/>
    </xf>
    <xf numFmtId="165" fontId="2" fillId="0" borderId="44" xfId="0" applyNumberFormat="1" applyFont="1" applyBorder="1" applyAlignment="1">
      <alignment/>
    </xf>
    <xf numFmtId="0" fontId="3" fillId="0" borderId="42" xfId="0" applyFont="1" applyBorder="1" applyAlignment="1">
      <alignment wrapText="1"/>
    </xf>
    <xf numFmtId="1" fontId="3" fillId="0" borderId="28" xfId="0" applyNumberFormat="1" applyFont="1" applyBorder="1" applyAlignment="1">
      <alignment/>
    </xf>
    <xf numFmtId="165" fontId="3" fillId="0" borderId="45" xfId="0" applyNumberFormat="1" applyFont="1" applyBorder="1" applyAlignment="1">
      <alignment/>
    </xf>
    <xf numFmtId="49" fontId="3" fillId="0" borderId="44" xfId="0" applyNumberFormat="1" applyFont="1" applyBorder="1" applyAlignment="1">
      <alignment horizontal="right"/>
    </xf>
    <xf numFmtId="1" fontId="3" fillId="0" borderId="44" xfId="0" applyNumberFormat="1" applyFont="1" applyBorder="1" applyAlignment="1">
      <alignment/>
    </xf>
    <xf numFmtId="1" fontId="3" fillId="0" borderId="42" xfId="0" applyNumberFormat="1" applyFont="1" applyBorder="1" applyAlignment="1">
      <alignment/>
    </xf>
    <xf numFmtId="49" fontId="3" fillId="0" borderId="11" xfId="58" applyNumberFormat="1" applyFont="1" applyFill="1" applyBorder="1" applyAlignment="1" applyProtection="1">
      <alignment horizontal="right"/>
      <protection/>
    </xf>
    <xf numFmtId="49" fontId="2" fillId="0" borderId="46" xfId="0" applyNumberFormat="1" applyFont="1" applyBorder="1" applyAlignment="1">
      <alignment horizontal="right"/>
    </xf>
    <xf numFmtId="1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 wrapText="1"/>
    </xf>
    <xf numFmtId="49" fontId="2" fillId="0" borderId="48" xfId="58" applyNumberFormat="1" applyFont="1" applyFill="1" applyBorder="1" applyAlignment="1" applyProtection="1">
      <alignment horizontal="right"/>
      <protection/>
    </xf>
    <xf numFmtId="0" fontId="3" fillId="0" borderId="14" xfId="0" applyFont="1" applyBorder="1" applyAlignment="1">
      <alignment/>
    </xf>
    <xf numFmtId="164" fontId="2" fillId="0" borderId="14" xfId="58" applyFont="1" applyFill="1" applyBorder="1" applyAlignment="1" applyProtection="1">
      <alignment/>
      <protection/>
    </xf>
    <xf numFmtId="1" fontId="2" fillId="0" borderId="13" xfId="0" applyNumberFormat="1" applyFont="1" applyBorder="1" applyAlignment="1">
      <alignment/>
    </xf>
    <xf numFmtId="49" fontId="3" fillId="0" borderId="49" xfId="0" applyNumberFormat="1" applyFont="1" applyBorder="1" applyAlignment="1">
      <alignment horizontal="right"/>
    </xf>
    <xf numFmtId="165" fontId="3" fillId="0" borderId="49" xfId="0" applyNumberFormat="1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50" xfId="0" applyFont="1" applyBorder="1" applyAlignment="1">
      <alignment wrapText="1"/>
    </xf>
    <xf numFmtId="9" fontId="1" fillId="0" borderId="0" xfId="55" applyFont="1" applyAlignment="1">
      <alignment/>
    </xf>
    <xf numFmtId="10" fontId="0" fillId="0" borderId="0" xfId="0" applyNumberFormat="1" applyAlignment="1">
      <alignment/>
    </xf>
    <xf numFmtId="1" fontId="2" fillId="0" borderId="44" xfId="0" applyNumberFormat="1" applyFont="1" applyBorder="1" applyAlignment="1">
      <alignment horizontal="right"/>
    </xf>
    <xf numFmtId="0" fontId="3" fillId="0" borderId="51" xfId="0" applyFont="1" applyBorder="1" applyAlignment="1">
      <alignment wrapText="1"/>
    </xf>
    <xf numFmtId="49" fontId="3" fillId="0" borderId="51" xfId="0" applyNumberFormat="1" applyFont="1" applyBorder="1" applyAlignment="1">
      <alignment horizontal="right"/>
    </xf>
    <xf numFmtId="1" fontId="2" fillId="0" borderId="44" xfId="0" applyNumberFormat="1" applyFont="1" applyBorder="1" applyAlignment="1">
      <alignment/>
    </xf>
    <xf numFmtId="1" fontId="3" fillId="0" borderId="51" xfId="0" applyNumberFormat="1" applyFont="1" applyBorder="1" applyAlignment="1">
      <alignment horizontal="right"/>
    </xf>
    <xf numFmtId="1" fontId="3" fillId="0" borderId="49" xfId="0" applyNumberFormat="1" applyFont="1" applyBorder="1" applyAlignment="1">
      <alignment/>
    </xf>
    <xf numFmtId="49" fontId="2" fillId="0" borderId="43" xfId="0" applyNumberFormat="1" applyFont="1" applyBorder="1" applyAlignment="1">
      <alignment horizontal="right"/>
    </xf>
    <xf numFmtId="1" fontId="3" fillId="0" borderId="34" xfId="0" applyNumberFormat="1" applyFont="1" applyBorder="1" applyAlignment="1">
      <alignment/>
    </xf>
    <xf numFmtId="1" fontId="3" fillId="0" borderId="45" xfId="0" applyNumberFormat="1" applyFont="1" applyBorder="1" applyAlignment="1">
      <alignment/>
    </xf>
    <xf numFmtId="1" fontId="3" fillId="0" borderId="52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3" fillId="0" borderId="51" xfId="0" applyNumberFormat="1" applyFont="1" applyBorder="1" applyAlignment="1">
      <alignment/>
    </xf>
    <xf numFmtId="0" fontId="4" fillId="0" borderId="0" xfId="0" applyFont="1" applyAlignment="1">
      <alignment/>
    </xf>
    <xf numFmtId="165" fontId="2" fillId="0" borderId="0" xfId="0" applyNumberFormat="1" applyFont="1" applyFill="1" applyBorder="1" applyAlignment="1">
      <alignment/>
    </xf>
    <xf numFmtId="1" fontId="2" fillId="0" borderId="49" xfId="0" applyNumberFormat="1" applyFont="1" applyBorder="1" applyAlignment="1">
      <alignment/>
    </xf>
    <xf numFmtId="49" fontId="2" fillId="0" borderId="53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right"/>
    </xf>
    <xf numFmtId="49" fontId="2" fillId="0" borderId="46" xfId="58" applyNumberFormat="1" applyFont="1" applyFill="1" applyBorder="1" applyAlignment="1" applyProtection="1">
      <alignment horizontal="right"/>
      <protection/>
    </xf>
    <xf numFmtId="0" fontId="8" fillId="0" borderId="41" xfId="0" applyFont="1" applyBorder="1" applyAlignment="1">
      <alignment wrapText="1"/>
    </xf>
    <xf numFmtId="49" fontId="8" fillId="0" borderId="41" xfId="0" applyNumberFormat="1" applyFont="1" applyBorder="1" applyAlignment="1">
      <alignment wrapText="1"/>
    </xf>
    <xf numFmtId="49" fontId="2" fillId="0" borderId="24" xfId="0" applyNumberFormat="1" applyFont="1" applyBorder="1" applyAlignment="1">
      <alignment horizontal="right"/>
    </xf>
    <xf numFmtId="0" fontId="2" fillId="0" borderId="41" xfId="0" applyFont="1" applyBorder="1" applyAlignment="1">
      <alignment wrapText="1"/>
    </xf>
    <xf numFmtId="49" fontId="2" fillId="0" borderId="21" xfId="0" applyNumberFormat="1" applyFont="1" applyBorder="1" applyAlignment="1">
      <alignment horizontal="right"/>
    </xf>
    <xf numFmtId="1" fontId="2" fillId="0" borderId="45" xfId="0" applyNumberFormat="1" applyFont="1" applyBorder="1" applyAlignment="1">
      <alignment/>
    </xf>
    <xf numFmtId="49" fontId="2" fillId="0" borderId="54" xfId="0" applyNumberFormat="1" applyFont="1" applyBorder="1" applyAlignment="1">
      <alignment horizontal="right"/>
    </xf>
    <xf numFmtId="0" fontId="8" fillId="0" borderId="55" xfId="0" applyFont="1" applyBorder="1" applyAlignment="1">
      <alignment wrapText="1"/>
    </xf>
    <xf numFmtId="49" fontId="2" fillId="0" borderId="56" xfId="0" applyNumberFormat="1" applyFont="1" applyBorder="1" applyAlignment="1">
      <alignment horizontal="right"/>
    </xf>
    <xf numFmtId="49" fontId="2" fillId="0" borderId="57" xfId="0" applyNumberFormat="1" applyFont="1" applyBorder="1" applyAlignment="1">
      <alignment horizontal="right"/>
    </xf>
    <xf numFmtId="49" fontId="2" fillId="0" borderId="58" xfId="0" applyNumberFormat="1" applyFont="1" applyBorder="1" applyAlignment="1">
      <alignment horizontal="right"/>
    </xf>
    <xf numFmtId="1" fontId="2" fillId="0" borderId="59" xfId="0" applyNumberFormat="1" applyFont="1" applyBorder="1" applyAlignment="1">
      <alignment/>
    </xf>
    <xf numFmtId="49" fontId="3" fillId="0" borderId="60" xfId="0" applyNumberFormat="1" applyFont="1" applyBorder="1" applyAlignment="1">
      <alignment horizontal="right"/>
    </xf>
    <xf numFmtId="49" fontId="2" fillId="0" borderId="42" xfId="0" applyNumberFormat="1" applyFont="1" applyBorder="1" applyAlignment="1">
      <alignment horizontal="right"/>
    </xf>
    <xf numFmtId="49" fontId="2" fillId="0" borderId="61" xfId="0" applyNumberFormat="1" applyFont="1" applyBorder="1" applyAlignment="1">
      <alignment horizontal="right"/>
    </xf>
    <xf numFmtId="0" fontId="9" fillId="0" borderId="62" xfId="0" applyFont="1" applyBorder="1" applyAlignment="1">
      <alignment wrapText="1"/>
    </xf>
    <xf numFmtId="1" fontId="2" fillId="0" borderId="61" xfId="0" applyNumberFormat="1" applyFont="1" applyBorder="1" applyAlignment="1">
      <alignment/>
    </xf>
    <xf numFmtId="0" fontId="3" fillId="0" borderId="63" xfId="0" applyFont="1" applyBorder="1" applyAlignment="1">
      <alignment wrapText="1"/>
    </xf>
    <xf numFmtId="49" fontId="3" fillId="0" borderId="63" xfId="0" applyNumberFormat="1" applyFont="1" applyBorder="1" applyAlignment="1">
      <alignment horizontal="right"/>
    </xf>
    <xf numFmtId="49" fontId="3" fillId="0" borderId="64" xfId="0" applyNumberFormat="1" applyFont="1" applyBorder="1" applyAlignment="1">
      <alignment horizontal="right"/>
    </xf>
    <xf numFmtId="165" fontId="2" fillId="0" borderId="61" xfId="0" applyNumberFormat="1" applyFont="1" applyBorder="1" applyAlignment="1">
      <alignment/>
    </xf>
    <xf numFmtId="49" fontId="2" fillId="0" borderId="65" xfId="0" applyNumberFormat="1" applyFont="1" applyBorder="1" applyAlignment="1">
      <alignment horizontal="right"/>
    </xf>
    <xf numFmtId="0" fontId="2" fillId="0" borderId="66" xfId="0" applyFont="1" applyBorder="1" applyAlignment="1">
      <alignment wrapText="1"/>
    </xf>
    <xf numFmtId="0" fontId="2" fillId="0" borderId="67" xfId="0" applyFont="1" applyBorder="1" applyAlignment="1">
      <alignment wrapText="1"/>
    </xf>
    <xf numFmtId="1" fontId="2" fillId="0" borderId="68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/>
    </xf>
    <xf numFmtId="1" fontId="3" fillId="0" borderId="0" xfId="0" applyNumberFormat="1" applyFont="1" applyBorder="1" applyAlignment="1">
      <alignment/>
    </xf>
    <xf numFmtId="0" fontId="8" fillId="0" borderId="63" xfId="0" applyFont="1" applyBorder="1" applyAlignment="1">
      <alignment wrapText="1"/>
    </xf>
    <xf numFmtId="0" fontId="2" fillId="0" borderId="63" xfId="0" applyFont="1" applyBorder="1" applyAlignment="1">
      <alignment wrapText="1" shrinkToFit="1"/>
    </xf>
    <xf numFmtId="1" fontId="2" fillId="0" borderId="0" xfId="0" applyNumberFormat="1" applyFont="1" applyBorder="1" applyAlignment="1">
      <alignment/>
    </xf>
    <xf numFmtId="49" fontId="2" fillId="0" borderId="41" xfId="0" applyNumberFormat="1" applyFont="1" applyBorder="1" applyAlignment="1">
      <alignment horizontal="right"/>
    </xf>
    <xf numFmtId="49" fontId="2" fillId="0" borderId="63" xfId="0" applyNumberFormat="1" applyFont="1" applyBorder="1" applyAlignment="1">
      <alignment horizontal="right"/>
    </xf>
    <xf numFmtId="0" fontId="2" fillId="0" borderId="42" xfId="0" applyFont="1" applyBorder="1" applyAlignment="1">
      <alignment wrapText="1"/>
    </xf>
    <xf numFmtId="49" fontId="2" fillId="0" borderId="64" xfId="0" applyNumberFormat="1" applyFont="1" applyBorder="1" applyAlignment="1">
      <alignment horizontal="right"/>
    </xf>
    <xf numFmtId="165" fontId="2" fillId="33" borderId="42" xfId="0" applyNumberFormat="1" applyFont="1" applyFill="1" applyBorder="1" applyAlignment="1">
      <alignment/>
    </xf>
    <xf numFmtId="165" fontId="2" fillId="33" borderId="64" xfId="0" applyNumberFormat="1" applyFont="1" applyFill="1" applyBorder="1" applyAlignment="1">
      <alignment/>
    </xf>
    <xf numFmtId="165" fontId="3" fillId="33" borderId="44" xfId="0" applyNumberFormat="1" applyFont="1" applyFill="1" applyBorder="1" applyAlignment="1">
      <alignment/>
    </xf>
    <xf numFmtId="165" fontId="2" fillId="33" borderId="53" xfId="0" applyNumberFormat="1" applyFont="1" applyFill="1" applyBorder="1" applyAlignment="1">
      <alignment/>
    </xf>
    <xf numFmtId="49" fontId="47" fillId="0" borderId="44" xfId="0" applyNumberFormat="1" applyFont="1" applyBorder="1" applyAlignment="1">
      <alignment horizontal="right"/>
    </xf>
    <xf numFmtId="1" fontId="47" fillId="0" borderId="69" xfId="0" applyNumberFormat="1" applyFont="1" applyBorder="1" applyAlignment="1">
      <alignment/>
    </xf>
    <xf numFmtId="0" fontId="47" fillId="0" borderId="62" xfId="0" applyFont="1" applyBorder="1" applyAlignment="1">
      <alignment wrapText="1"/>
    </xf>
    <xf numFmtId="1" fontId="3" fillId="0" borderId="70" xfId="0" applyNumberFormat="1" applyFont="1" applyBorder="1" applyAlignment="1">
      <alignment/>
    </xf>
    <xf numFmtId="0" fontId="3" fillId="0" borderId="64" xfId="0" applyFont="1" applyBorder="1" applyAlignment="1">
      <alignment wrapText="1"/>
    </xf>
    <xf numFmtId="49" fontId="2" fillId="0" borderId="70" xfId="0" applyNumberFormat="1" applyFont="1" applyBorder="1" applyAlignment="1">
      <alignment horizontal="right"/>
    </xf>
    <xf numFmtId="49" fontId="2" fillId="0" borderId="51" xfId="0" applyNumberFormat="1" applyFont="1" applyBorder="1" applyAlignment="1">
      <alignment horizontal="right"/>
    </xf>
    <xf numFmtId="1" fontId="2" fillId="0" borderId="51" xfId="0" applyNumberFormat="1" applyFont="1" applyBorder="1" applyAlignment="1">
      <alignment/>
    </xf>
    <xf numFmtId="0" fontId="2" fillId="0" borderId="44" xfId="0" applyFont="1" applyBorder="1" applyAlignment="1">
      <alignment wrapText="1"/>
    </xf>
    <xf numFmtId="0" fontId="2" fillId="0" borderId="64" xfId="0" applyFont="1" applyBorder="1" applyAlignment="1">
      <alignment wrapText="1"/>
    </xf>
    <xf numFmtId="1" fontId="2" fillId="0" borderId="41" xfId="0" applyNumberFormat="1" applyFont="1" applyBorder="1" applyAlignment="1">
      <alignment/>
    </xf>
    <xf numFmtId="165" fontId="2" fillId="33" borderId="44" xfId="0" applyNumberFormat="1" applyFont="1" applyFill="1" applyBorder="1" applyAlignment="1">
      <alignment/>
    </xf>
    <xf numFmtId="10" fontId="2" fillId="0" borderId="71" xfId="0" applyNumberFormat="1" applyFont="1" applyBorder="1" applyAlignment="1">
      <alignment/>
    </xf>
    <xf numFmtId="10" fontId="3" fillId="0" borderId="21" xfId="0" applyNumberFormat="1" applyFont="1" applyBorder="1" applyAlignment="1">
      <alignment/>
    </xf>
    <xf numFmtId="10" fontId="2" fillId="0" borderId="72" xfId="0" applyNumberFormat="1" applyFont="1" applyBorder="1" applyAlignment="1">
      <alignment/>
    </xf>
    <xf numFmtId="10" fontId="2" fillId="0" borderId="73" xfId="0" applyNumberFormat="1" applyFont="1" applyBorder="1" applyAlignment="1">
      <alignment/>
    </xf>
    <xf numFmtId="10" fontId="3" fillId="0" borderId="41" xfId="0" applyNumberFormat="1" applyFont="1" applyBorder="1" applyAlignment="1">
      <alignment/>
    </xf>
    <xf numFmtId="10" fontId="3" fillId="0" borderId="42" xfId="0" applyNumberFormat="1" applyFont="1" applyBorder="1" applyAlignment="1">
      <alignment/>
    </xf>
    <xf numFmtId="10" fontId="3" fillId="0" borderId="49" xfId="0" applyNumberFormat="1" applyFont="1" applyBorder="1" applyAlignment="1">
      <alignment/>
    </xf>
    <xf numFmtId="10" fontId="2" fillId="0" borderId="49" xfId="0" applyNumberFormat="1" applyFont="1" applyBorder="1" applyAlignment="1">
      <alignment/>
    </xf>
    <xf numFmtId="10" fontId="2" fillId="0" borderId="74" xfId="0" applyNumberFormat="1" applyFont="1" applyBorder="1" applyAlignment="1">
      <alignment/>
    </xf>
    <xf numFmtId="10" fontId="2" fillId="0" borderId="75" xfId="0" applyNumberFormat="1" applyFont="1" applyBorder="1" applyAlignment="1">
      <alignment/>
    </xf>
    <xf numFmtId="10" fontId="3" fillId="0" borderId="11" xfId="0" applyNumberFormat="1" applyFont="1" applyBorder="1" applyAlignment="1">
      <alignment/>
    </xf>
    <xf numFmtId="10" fontId="2" fillId="0" borderId="76" xfId="0" applyNumberFormat="1" applyFont="1" applyBorder="1" applyAlignment="1">
      <alignment/>
    </xf>
    <xf numFmtId="10" fontId="2" fillId="0" borderId="42" xfId="0" applyNumberFormat="1" applyFont="1" applyBorder="1" applyAlignment="1">
      <alignment/>
    </xf>
    <xf numFmtId="10" fontId="2" fillId="0" borderId="77" xfId="0" applyNumberFormat="1" applyFont="1" applyBorder="1" applyAlignment="1">
      <alignment/>
    </xf>
    <xf numFmtId="10" fontId="3" fillId="0" borderId="63" xfId="0" applyNumberFormat="1" applyFont="1" applyBorder="1" applyAlignment="1">
      <alignment/>
    </xf>
    <xf numFmtId="10" fontId="2" fillId="0" borderId="78" xfId="0" applyNumberFormat="1" applyFont="1" applyBorder="1" applyAlignment="1">
      <alignment/>
    </xf>
    <xf numFmtId="10" fontId="3" fillId="0" borderId="64" xfId="0" applyNumberFormat="1" applyFont="1" applyBorder="1" applyAlignment="1">
      <alignment/>
    </xf>
    <xf numFmtId="10" fontId="2" fillId="0" borderId="64" xfId="0" applyNumberFormat="1" applyFont="1" applyBorder="1" applyAlignment="1">
      <alignment/>
    </xf>
    <xf numFmtId="10" fontId="2" fillId="0" borderId="79" xfId="0" applyNumberFormat="1" applyFont="1" applyBorder="1" applyAlignment="1">
      <alignment/>
    </xf>
    <xf numFmtId="10" fontId="3" fillId="0" borderId="28" xfId="0" applyNumberFormat="1" applyFont="1" applyBorder="1" applyAlignment="1">
      <alignment/>
    </xf>
    <xf numFmtId="10" fontId="2" fillId="0" borderId="63" xfId="0" applyNumberFormat="1" applyFont="1" applyBorder="1" applyAlignment="1">
      <alignment/>
    </xf>
    <xf numFmtId="10" fontId="3" fillId="0" borderId="44" xfId="0" applyNumberFormat="1" applyFont="1" applyBorder="1" applyAlignment="1">
      <alignment/>
    </xf>
    <xf numFmtId="10" fontId="2" fillId="0" borderId="53" xfId="0" applyNumberFormat="1" applyFont="1" applyBorder="1" applyAlignment="1">
      <alignment/>
    </xf>
    <xf numFmtId="10" fontId="2" fillId="0" borderId="44" xfId="0" applyNumberFormat="1" applyFont="1" applyBorder="1" applyAlignment="1">
      <alignment/>
    </xf>
    <xf numFmtId="10" fontId="2" fillId="0" borderId="41" xfId="0" applyNumberFormat="1" applyFont="1" applyBorder="1" applyAlignment="1">
      <alignment/>
    </xf>
    <xf numFmtId="10" fontId="3" fillId="0" borderId="74" xfId="0" applyNumberFormat="1" applyFont="1" applyBorder="1" applyAlignment="1">
      <alignment/>
    </xf>
    <xf numFmtId="49" fontId="3" fillId="0" borderId="80" xfId="0" applyNumberFormat="1" applyFont="1" applyBorder="1" applyAlignment="1">
      <alignment horizontal="right"/>
    </xf>
    <xf numFmtId="0" fontId="47" fillId="34" borderId="43" xfId="0" applyFont="1" applyFill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 vertical="center" wrapText="1"/>
    </xf>
    <xf numFmtId="1" fontId="0" fillId="0" borderId="0" xfId="0" applyNumberFormat="1" applyBorder="1" applyAlignment="1">
      <alignment horizontal="right"/>
    </xf>
    <xf numFmtId="164" fontId="4" fillId="0" borderId="0" xfId="58" applyFont="1" applyFill="1" applyBorder="1" applyAlignment="1" applyProtection="1">
      <alignment/>
      <protection/>
    </xf>
    <xf numFmtId="0" fontId="0" fillId="0" borderId="0" xfId="0" applyFont="1" applyBorder="1" applyAlignment="1">
      <alignment vertical="center" wrapText="1"/>
    </xf>
    <xf numFmtId="49" fontId="0" fillId="0" borderId="0" xfId="58" applyNumberFormat="1" applyFont="1" applyFill="1" applyBorder="1" applyAlignment="1" applyProtection="1">
      <alignment/>
      <protection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62" xfId="0" applyFont="1" applyBorder="1" applyAlignment="1">
      <alignment wrapText="1"/>
    </xf>
    <xf numFmtId="0" fontId="47" fillId="0" borderId="41" xfId="0" applyFont="1" applyBorder="1" applyAlignment="1">
      <alignment wrapText="1"/>
    </xf>
    <xf numFmtId="165" fontId="2" fillId="0" borderId="81" xfId="0" applyNumberFormat="1" applyFont="1" applyBorder="1" applyAlignment="1">
      <alignment/>
    </xf>
    <xf numFmtId="165" fontId="2" fillId="0" borderId="82" xfId="0" applyNumberFormat="1" applyFont="1" applyBorder="1" applyAlignment="1">
      <alignment/>
    </xf>
    <xf numFmtId="165" fontId="3" fillId="0" borderId="83" xfId="0" applyNumberFormat="1" applyFont="1" applyBorder="1" applyAlignment="1">
      <alignment/>
    </xf>
    <xf numFmtId="165" fontId="3" fillId="0" borderId="84" xfId="0" applyNumberFormat="1" applyFont="1" applyBorder="1" applyAlignment="1">
      <alignment/>
    </xf>
    <xf numFmtId="165" fontId="2" fillId="0" borderId="59" xfId="0" applyNumberFormat="1" applyFont="1" applyBorder="1" applyAlignment="1">
      <alignment/>
    </xf>
    <xf numFmtId="165" fontId="3" fillId="0" borderId="42" xfId="0" applyNumberFormat="1" applyFont="1" applyBorder="1" applyAlignment="1">
      <alignment/>
    </xf>
    <xf numFmtId="165" fontId="2" fillId="0" borderId="69" xfId="0" applyNumberFormat="1" applyFont="1" applyBorder="1" applyAlignment="1">
      <alignment/>
    </xf>
    <xf numFmtId="165" fontId="2" fillId="0" borderId="42" xfId="0" applyNumberFormat="1" applyFont="1" applyBorder="1" applyAlignment="1">
      <alignment/>
    </xf>
    <xf numFmtId="165" fontId="3" fillId="0" borderId="45" xfId="0" applyNumberFormat="1" applyFont="1" applyBorder="1" applyAlignment="1">
      <alignment horizontal="right"/>
    </xf>
    <xf numFmtId="165" fontId="3" fillId="0" borderId="21" xfId="0" applyNumberFormat="1" applyFont="1" applyBorder="1" applyAlignment="1">
      <alignment/>
    </xf>
    <xf numFmtId="165" fontId="3" fillId="0" borderId="11" xfId="0" applyNumberFormat="1" applyFont="1" applyFill="1" applyBorder="1" applyAlignment="1">
      <alignment horizontal="right"/>
    </xf>
    <xf numFmtId="165" fontId="3" fillId="0" borderId="11" xfId="0" applyNumberFormat="1" applyFont="1" applyBorder="1" applyAlignment="1">
      <alignment/>
    </xf>
    <xf numFmtId="165" fontId="47" fillId="0" borderId="71" xfId="0" applyNumberFormat="1" applyFont="1" applyBorder="1" applyAlignment="1">
      <alignment/>
    </xf>
    <xf numFmtId="165" fontId="3" fillId="0" borderId="34" xfId="0" applyNumberFormat="1" applyFont="1" applyBorder="1" applyAlignment="1">
      <alignment horizontal="right"/>
    </xf>
    <xf numFmtId="165" fontId="3" fillId="0" borderId="34" xfId="0" applyNumberFormat="1" applyFont="1" applyBorder="1" applyAlignment="1">
      <alignment/>
    </xf>
    <xf numFmtId="165" fontId="3" fillId="0" borderId="41" xfId="0" applyNumberFormat="1" applyFont="1" applyBorder="1" applyAlignment="1">
      <alignment horizontal="right"/>
    </xf>
    <xf numFmtId="165" fontId="2" fillId="0" borderId="41" xfId="0" applyNumberFormat="1" applyFont="1" applyBorder="1" applyAlignment="1">
      <alignment/>
    </xf>
    <xf numFmtId="165" fontId="2" fillId="0" borderId="85" xfId="0" applyNumberFormat="1" applyFont="1" applyBorder="1" applyAlignment="1">
      <alignment/>
    </xf>
    <xf numFmtId="165" fontId="3" fillId="0" borderId="86" xfId="0" applyNumberFormat="1" applyFont="1" applyBorder="1" applyAlignment="1">
      <alignment/>
    </xf>
    <xf numFmtId="165" fontId="2" fillId="0" borderId="51" xfId="0" applyNumberFormat="1" applyFont="1" applyBorder="1" applyAlignment="1">
      <alignment/>
    </xf>
    <xf numFmtId="165" fontId="3" fillId="0" borderId="64" xfId="0" applyNumberFormat="1" applyFont="1" applyBorder="1" applyAlignment="1">
      <alignment/>
    </xf>
    <xf numFmtId="165" fontId="3" fillId="0" borderId="51" xfId="0" applyNumberFormat="1" applyFont="1" applyBorder="1" applyAlignment="1">
      <alignment/>
    </xf>
    <xf numFmtId="165" fontId="47" fillId="0" borderId="63" xfId="0" applyNumberFormat="1" applyFont="1" applyBorder="1" applyAlignment="1">
      <alignment/>
    </xf>
    <xf numFmtId="165" fontId="2" fillId="0" borderId="63" xfId="0" applyNumberFormat="1" applyFont="1" applyBorder="1" applyAlignment="1">
      <alignment/>
    </xf>
    <xf numFmtId="165" fontId="2" fillId="34" borderId="64" xfId="0" applyNumberFormat="1" applyFont="1" applyFill="1" applyBorder="1" applyAlignment="1">
      <alignment/>
    </xf>
    <xf numFmtId="165" fontId="3" fillId="34" borderId="44" xfId="0" applyNumberFormat="1" applyFont="1" applyFill="1" applyBorder="1" applyAlignment="1">
      <alignment/>
    </xf>
    <xf numFmtId="165" fontId="2" fillId="34" borderId="53" xfId="0" applyNumberFormat="1" applyFont="1" applyFill="1" applyBorder="1" applyAlignment="1">
      <alignment/>
    </xf>
    <xf numFmtId="165" fontId="2" fillId="34" borderId="44" xfId="0" applyNumberFormat="1" applyFont="1" applyFill="1" applyBorder="1" applyAlignment="1">
      <alignment/>
    </xf>
    <xf numFmtId="165" fontId="2" fillId="0" borderId="53" xfId="0" applyNumberFormat="1" applyFont="1" applyBorder="1" applyAlignment="1">
      <alignment/>
    </xf>
    <xf numFmtId="165" fontId="2" fillId="0" borderId="44" xfId="0" applyNumberFormat="1" applyFont="1" applyBorder="1" applyAlignment="1">
      <alignment horizontal="right"/>
    </xf>
    <xf numFmtId="165" fontId="3" fillId="0" borderId="63" xfId="0" applyNumberFormat="1" applyFont="1" applyBorder="1" applyAlignment="1">
      <alignment horizontal="right"/>
    </xf>
    <xf numFmtId="165" fontId="2" fillId="34" borderId="82" xfId="0" applyNumberFormat="1" applyFont="1" applyFill="1" applyBorder="1" applyAlignment="1">
      <alignment/>
    </xf>
    <xf numFmtId="165" fontId="2" fillId="34" borderId="85" xfId="0" applyNumberFormat="1" applyFont="1" applyFill="1" applyBorder="1" applyAlignment="1">
      <alignment/>
    </xf>
    <xf numFmtId="165" fontId="2" fillId="34" borderId="51" xfId="0" applyNumberFormat="1" applyFont="1" applyFill="1" applyBorder="1" applyAlignment="1">
      <alignment/>
    </xf>
    <xf numFmtId="49" fontId="3" fillId="0" borderId="28" xfId="58" applyNumberFormat="1" applyFont="1" applyFill="1" applyBorder="1" applyAlignment="1" applyProtection="1">
      <alignment horizontal="right"/>
      <protection/>
    </xf>
    <xf numFmtId="0" fontId="8" fillId="0" borderId="49" xfId="0" applyFont="1" applyBorder="1" applyAlignment="1">
      <alignment wrapText="1"/>
    </xf>
    <xf numFmtId="49" fontId="2" fillId="0" borderId="87" xfId="0" applyNumberFormat="1" applyFont="1" applyBorder="1" applyAlignment="1">
      <alignment horizontal="right"/>
    </xf>
    <xf numFmtId="1" fontId="2" fillId="0" borderId="87" xfId="0" applyNumberFormat="1" applyFont="1" applyBorder="1" applyAlignment="1">
      <alignment/>
    </xf>
    <xf numFmtId="1" fontId="2" fillId="0" borderId="88" xfId="0" applyNumberFormat="1" applyFont="1" applyBorder="1" applyAlignment="1">
      <alignment/>
    </xf>
    <xf numFmtId="165" fontId="2" fillId="0" borderId="88" xfId="0" applyNumberFormat="1" applyFont="1" applyBorder="1" applyAlignment="1">
      <alignment/>
    </xf>
    <xf numFmtId="165" fontId="2" fillId="34" borderId="88" xfId="0" applyNumberFormat="1" applyFont="1" applyFill="1" applyBorder="1" applyAlignment="1">
      <alignment/>
    </xf>
    <xf numFmtId="49" fontId="3" fillId="0" borderId="41" xfId="58" applyNumberFormat="1" applyFont="1" applyFill="1" applyBorder="1" applyAlignment="1" applyProtection="1">
      <alignment horizontal="right"/>
      <protection/>
    </xf>
    <xf numFmtId="0" fontId="3" fillId="0" borderId="17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49" fontId="3" fillId="0" borderId="68" xfId="0" applyNumberFormat="1" applyFont="1" applyBorder="1" applyAlignment="1">
      <alignment horizontal="right"/>
    </xf>
    <xf numFmtId="165" fontId="3" fillId="33" borderId="68" xfId="0" applyNumberFormat="1" applyFont="1" applyFill="1" applyBorder="1" applyAlignment="1">
      <alignment/>
    </xf>
    <xf numFmtId="165" fontId="3" fillId="34" borderId="68" xfId="0" applyNumberFormat="1" applyFont="1" applyFill="1" applyBorder="1" applyAlignment="1">
      <alignment/>
    </xf>
    <xf numFmtId="10" fontId="3" fillId="0" borderId="68" xfId="0" applyNumberFormat="1" applyFont="1" applyBorder="1" applyAlignment="1">
      <alignment/>
    </xf>
    <xf numFmtId="0" fontId="3" fillId="0" borderId="89" xfId="0" applyFont="1" applyBorder="1" applyAlignment="1">
      <alignment wrapText="1"/>
    </xf>
    <xf numFmtId="49" fontId="3" fillId="0" borderId="90" xfId="0" applyNumberFormat="1" applyFont="1" applyBorder="1" applyAlignment="1">
      <alignment horizontal="right"/>
    </xf>
    <xf numFmtId="165" fontId="3" fillId="33" borderId="90" xfId="0" applyNumberFormat="1" applyFont="1" applyFill="1" applyBorder="1" applyAlignment="1">
      <alignment/>
    </xf>
    <xf numFmtId="165" fontId="3" fillId="34" borderId="90" xfId="0" applyNumberFormat="1" applyFont="1" applyFill="1" applyBorder="1" applyAlignment="1">
      <alignment/>
    </xf>
    <xf numFmtId="10" fontId="3" fillId="0" borderId="54" xfId="0" applyNumberFormat="1" applyFont="1" applyBorder="1" applyAlignment="1">
      <alignment/>
    </xf>
    <xf numFmtId="49" fontId="2" fillId="0" borderId="66" xfId="0" applyNumberFormat="1" applyFont="1" applyBorder="1" applyAlignment="1">
      <alignment horizontal="right"/>
    </xf>
    <xf numFmtId="49" fontId="2" fillId="0" borderId="72" xfId="0" applyNumberFormat="1" applyFont="1" applyBorder="1" applyAlignment="1">
      <alignment horizontal="right"/>
    </xf>
    <xf numFmtId="49" fontId="3" fillId="0" borderId="91" xfId="0" applyNumberFormat="1" applyFont="1" applyBorder="1" applyAlignment="1">
      <alignment horizontal="right"/>
    </xf>
    <xf numFmtId="165" fontId="2" fillId="0" borderId="92" xfId="0" applyNumberFormat="1" applyFont="1" applyBorder="1" applyAlignment="1">
      <alignment/>
    </xf>
    <xf numFmtId="165" fontId="2" fillId="34" borderId="92" xfId="0" applyNumberFormat="1" applyFont="1" applyFill="1" applyBorder="1" applyAlignment="1">
      <alignment/>
    </xf>
    <xf numFmtId="165" fontId="3" fillId="33" borderId="41" xfId="0" applyNumberFormat="1" applyFont="1" applyFill="1" applyBorder="1" applyAlignment="1">
      <alignment/>
    </xf>
    <xf numFmtId="165" fontId="3" fillId="34" borderId="41" xfId="0" applyNumberFormat="1" applyFont="1" applyFill="1" applyBorder="1" applyAlignment="1">
      <alignment/>
    </xf>
    <xf numFmtId="165" fontId="2" fillId="33" borderId="41" xfId="0" applyNumberFormat="1" applyFont="1" applyFill="1" applyBorder="1" applyAlignment="1">
      <alignment/>
    </xf>
    <xf numFmtId="165" fontId="2" fillId="34" borderId="41" xfId="0" applyNumberFormat="1" applyFont="1" applyFill="1" applyBorder="1" applyAlignment="1">
      <alignment/>
    </xf>
    <xf numFmtId="0" fontId="2" fillId="0" borderId="49" xfId="0" applyFont="1" applyBorder="1" applyAlignment="1">
      <alignment wrapText="1"/>
    </xf>
    <xf numFmtId="165" fontId="2" fillId="0" borderId="74" xfId="0" applyNumberFormat="1" applyFont="1" applyBorder="1" applyAlignment="1">
      <alignment/>
    </xf>
    <xf numFmtId="165" fontId="2" fillId="34" borderId="93" xfId="0" applyNumberFormat="1" applyFont="1" applyFill="1" applyBorder="1" applyAlignment="1">
      <alignment/>
    </xf>
    <xf numFmtId="165" fontId="2" fillId="0" borderId="94" xfId="0" applyNumberFormat="1" applyFont="1" applyBorder="1" applyAlignment="1">
      <alignment/>
    </xf>
    <xf numFmtId="165" fontId="2" fillId="0" borderId="95" xfId="0" applyNumberFormat="1" applyFont="1" applyBorder="1" applyAlignment="1">
      <alignment/>
    </xf>
    <xf numFmtId="0" fontId="48" fillId="0" borderId="41" xfId="0" applyFont="1" applyBorder="1" applyAlignment="1">
      <alignment wrapText="1"/>
    </xf>
    <xf numFmtId="49" fontId="3" fillId="0" borderId="96" xfId="0" applyNumberFormat="1" applyFont="1" applyBorder="1" applyAlignment="1">
      <alignment horizontal="right"/>
    </xf>
    <xf numFmtId="165" fontId="3" fillId="0" borderId="54" xfId="0" applyNumberFormat="1" applyFont="1" applyBorder="1" applyAlignment="1">
      <alignment/>
    </xf>
    <xf numFmtId="49" fontId="3" fillId="0" borderId="61" xfId="0" applyNumberFormat="1" applyFont="1" applyBorder="1" applyAlignment="1">
      <alignment horizontal="right"/>
    </xf>
    <xf numFmtId="165" fontId="3" fillId="0" borderId="61" xfId="0" applyNumberFormat="1" applyFont="1" applyBorder="1" applyAlignment="1">
      <alignment/>
    </xf>
    <xf numFmtId="0" fontId="3" fillId="0" borderId="41" xfId="0" applyFont="1" applyBorder="1" applyAlignment="1">
      <alignment vertical="center" wrapText="1"/>
    </xf>
    <xf numFmtId="49" fontId="3" fillId="0" borderId="84" xfId="0" applyNumberFormat="1" applyFont="1" applyBorder="1" applyAlignment="1">
      <alignment horizontal="right"/>
    </xf>
    <xf numFmtId="49" fontId="2" fillId="0" borderId="55" xfId="0" applyNumberFormat="1" applyFont="1" applyBorder="1" applyAlignment="1">
      <alignment horizontal="right"/>
    </xf>
    <xf numFmtId="165" fontId="2" fillId="0" borderId="54" xfId="0" applyNumberFormat="1" applyFont="1" applyBorder="1" applyAlignment="1">
      <alignment/>
    </xf>
    <xf numFmtId="165" fontId="47" fillId="0" borderId="42" xfId="0" applyNumberFormat="1" applyFont="1" applyBorder="1" applyAlignment="1">
      <alignment/>
    </xf>
    <xf numFmtId="49" fontId="3" fillId="0" borderId="97" xfId="0" applyNumberFormat="1" applyFont="1" applyBorder="1" applyAlignment="1">
      <alignment horizontal="right"/>
    </xf>
    <xf numFmtId="165" fontId="3" fillId="33" borderId="97" xfId="0" applyNumberFormat="1" applyFont="1" applyFill="1" applyBorder="1" applyAlignment="1">
      <alignment/>
    </xf>
    <xf numFmtId="165" fontId="3" fillId="34" borderId="97" xfId="0" applyNumberFormat="1" applyFont="1" applyFill="1" applyBorder="1" applyAlignment="1">
      <alignment/>
    </xf>
    <xf numFmtId="0" fontId="9" fillId="0" borderId="41" xfId="0" applyFont="1" applyBorder="1" applyAlignment="1">
      <alignment wrapText="1"/>
    </xf>
    <xf numFmtId="0" fontId="48" fillId="0" borderId="41" xfId="0" applyFont="1" applyBorder="1" applyAlignment="1">
      <alignment vertical="center" wrapText="1"/>
    </xf>
    <xf numFmtId="49" fontId="8" fillId="0" borderId="41" xfId="0" applyNumberFormat="1" applyFont="1" applyBorder="1" applyAlignment="1">
      <alignment horizontal="right" wrapText="1"/>
    </xf>
    <xf numFmtId="165" fontId="2" fillId="33" borderId="70" xfId="0" applyNumberFormat="1" applyFont="1" applyFill="1" applyBorder="1" applyAlignment="1">
      <alignment/>
    </xf>
    <xf numFmtId="49" fontId="2" fillId="0" borderId="97" xfId="0" applyNumberFormat="1" applyFont="1" applyBorder="1" applyAlignment="1">
      <alignment horizontal="right"/>
    </xf>
    <xf numFmtId="165" fontId="2" fillId="33" borderId="97" xfId="0" applyNumberFormat="1" applyFont="1" applyFill="1" applyBorder="1" applyAlignment="1">
      <alignment/>
    </xf>
    <xf numFmtId="165" fontId="2" fillId="34" borderId="97" xfId="0" applyNumberFormat="1" applyFont="1" applyFill="1" applyBorder="1" applyAlignment="1">
      <alignment/>
    </xf>
    <xf numFmtId="10" fontId="2" fillId="0" borderId="97" xfId="0" applyNumberFormat="1" applyFont="1" applyBorder="1" applyAlignment="1">
      <alignment/>
    </xf>
    <xf numFmtId="165" fontId="3" fillId="33" borderId="61" xfId="0" applyNumberFormat="1" applyFont="1" applyFill="1" applyBorder="1" applyAlignment="1">
      <alignment/>
    </xf>
    <xf numFmtId="10" fontId="3" fillId="0" borderId="61" xfId="0" applyNumberFormat="1" applyFont="1" applyBorder="1" applyAlignment="1">
      <alignment/>
    </xf>
    <xf numFmtId="49" fontId="3" fillId="0" borderId="70" xfId="0" applyNumberFormat="1" applyFont="1" applyBorder="1" applyAlignment="1">
      <alignment horizontal="right"/>
    </xf>
    <xf numFmtId="0" fontId="8" fillId="0" borderId="98" xfId="0" applyFont="1" applyBorder="1" applyAlignment="1">
      <alignment wrapText="1"/>
    </xf>
    <xf numFmtId="0" fontId="49" fillId="0" borderId="98" xfId="0" applyFont="1" applyBorder="1" applyAlignment="1">
      <alignment wrapText="1"/>
    </xf>
    <xf numFmtId="0" fontId="49" fillId="0" borderId="99" xfId="0" applyFont="1" applyBorder="1" applyAlignment="1">
      <alignment vertical="center" wrapText="1"/>
    </xf>
    <xf numFmtId="49" fontId="3" fillId="0" borderId="100" xfId="0" applyNumberFormat="1" applyFont="1" applyBorder="1" applyAlignment="1">
      <alignment horizontal="right"/>
    </xf>
    <xf numFmtId="49" fontId="2" fillId="0" borderId="91" xfId="0" applyNumberFormat="1" applyFont="1" applyBorder="1" applyAlignment="1">
      <alignment horizontal="right"/>
    </xf>
    <xf numFmtId="165" fontId="2" fillId="0" borderId="49" xfId="0" applyNumberFormat="1" applyFont="1" applyBorder="1" applyAlignment="1">
      <alignment/>
    </xf>
    <xf numFmtId="0" fontId="2" fillId="0" borderId="101" xfId="0" applyFont="1" applyBorder="1" applyAlignment="1">
      <alignment wrapText="1"/>
    </xf>
    <xf numFmtId="49" fontId="2" fillId="0" borderId="28" xfId="0" applyNumberFormat="1" applyFont="1" applyBorder="1" applyAlignment="1">
      <alignment horizontal="right"/>
    </xf>
    <xf numFmtId="49" fontId="3" fillId="0" borderId="56" xfId="0" applyNumberFormat="1" applyFont="1" applyBorder="1" applyAlignment="1">
      <alignment horizontal="right"/>
    </xf>
    <xf numFmtId="165" fontId="2" fillId="0" borderId="102" xfId="0" applyNumberFormat="1" applyFont="1" applyBorder="1" applyAlignment="1">
      <alignment/>
    </xf>
    <xf numFmtId="0" fontId="2" fillId="0" borderId="51" xfId="0" applyFont="1" applyBorder="1" applyAlignment="1">
      <alignment wrapText="1"/>
    </xf>
    <xf numFmtId="10" fontId="3" fillId="0" borderId="72" xfId="0" applyNumberFormat="1" applyFont="1" applyBorder="1" applyAlignment="1">
      <alignment/>
    </xf>
    <xf numFmtId="0" fontId="3" fillId="34" borderId="27" xfId="0" applyFont="1" applyFill="1" applyBorder="1" applyAlignment="1">
      <alignment wrapText="1"/>
    </xf>
    <xf numFmtId="49" fontId="3" fillId="34" borderId="28" xfId="0" applyNumberFormat="1" applyFont="1" applyFill="1" applyBorder="1" applyAlignment="1">
      <alignment horizontal="right"/>
    </xf>
    <xf numFmtId="49" fontId="3" fillId="34" borderId="34" xfId="0" applyNumberFormat="1" applyFont="1" applyFill="1" applyBorder="1" applyAlignment="1">
      <alignment horizontal="right"/>
    </xf>
    <xf numFmtId="49" fontId="3" fillId="34" borderId="103" xfId="0" applyNumberFormat="1" applyFont="1" applyFill="1" applyBorder="1" applyAlignment="1">
      <alignment horizontal="right"/>
    </xf>
    <xf numFmtId="49" fontId="3" fillId="34" borderId="104" xfId="0" applyNumberFormat="1" applyFont="1" applyFill="1" applyBorder="1" applyAlignment="1">
      <alignment horizontal="right"/>
    </xf>
    <xf numFmtId="1" fontId="3" fillId="34" borderId="104" xfId="0" applyNumberFormat="1" applyFont="1" applyFill="1" applyBorder="1" applyAlignment="1">
      <alignment/>
    </xf>
    <xf numFmtId="165" fontId="3" fillId="34" borderId="42" xfId="0" applyNumberFormat="1" applyFont="1" applyFill="1" applyBorder="1" applyAlignment="1">
      <alignment/>
    </xf>
    <xf numFmtId="10" fontId="3" fillId="34" borderId="105" xfId="0" applyNumberFormat="1" applyFont="1" applyFill="1" applyBorder="1" applyAlignment="1">
      <alignment/>
    </xf>
    <xf numFmtId="0" fontId="3" fillId="34" borderId="49" xfId="0" applyFont="1" applyFill="1" applyBorder="1" applyAlignment="1">
      <alignment wrapText="1"/>
    </xf>
    <xf numFmtId="49" fontId="3" fillId="34" borderId="11" xfId="0" applyNumberFormat="1" applyFont="1" applyFill="1" applyBorder="1" applyAlignment="1">
      <alignment horizontal="right"/>
    </xf>
    <xf numFmtId="49" fontId="3" fillId="34" borderId="106" xfId="0" applyNumberFormat="1" applyFont="1" applyFill="1" applyBorder="1" applyAlignment="1">
      <alignment horizontal="right"/>
    </xf>
    <xf numFmtId="1" fontId="3" fillId="34" borderId="28" xfId="0" applyNumberFormat="1" applyFont="1" applyFill="1" applyBorder="1" applyAlignment="1">
      <alignment/>
    </xf>
    <xf numFmtId="165" fontId="3" fillId="34" borderId="28" xfId="0" applyNumberFormat="1" applyFont="1" applyFill="1" applyBorder="1" applyAlignment="1">
      <alignment/>
    </xf>
    <xf numFmtId="165" fontId="3" fillId="34" borderId="34" xfId="0" applyNumberFormat="1" applyFont="1" applyFill="1" applyBorder="1" applyAlignment="1">
      <alignment/>
    </xf>
    <xf numFmtId="165" fontId="3" fillId="34" borderId="41" xfId="0" applyNumberFormat="1" applyFont="1" applyFill="1" applyBorder="1" applyAlignment="1">
      <alignment horizontal="right"/>
    </xf>
    <xf numFmtId="10" fontId="3" fillId="34" borderId="33" xfId="0" applyNumberFormat="1" applyFont="1" applyFill="1" applyBorder="1" applyAlignment="1">
      <alignment/>
    </xf>
    <xf numFmtId="165" fontId="3" fillId="34" borderId="49" xfId="0" applyNumberFormat="1" applyFont="1" applyFill="1" applyBorder="1" applyAlignment="1">
      <alignment horizontal="right"/>
    </xf>
    <xf numFmtId="49" fontId="3" fillId="0" borderId="87" xfId="0" applyNumberFormat="1" applyFont="1" applyBorder="1" applyAlignment="1">
      <alignment horizontal="right"/>
    </xf>
    <xf numFmtId="1" fontId="2" fillId="0" borderId="88" xfId="0" applyNumberFormat="1" applyFont="1" applyBorder="1" applyAlignment="1">
      <alignment horizontal="right"/>
    </xf>
    <xf numFmtId="0" fontId="3" fillId="34" borderId="41" xfId="0" applyFont="1" applyFill="1" applyBorder="1" applyAlignment="1">
      <alignment wrapText="1"/>
    </xf>
    <xf numFmtId="49" fontId="3" fillId="34" borderId="41" xfId="0" applyNumberFormat="1" applyFont="1" applyFill="1" applyBorder="1" applyAlignment="1">
      <alignment horizontal="right"/>
    </xf>
    <xf numFmtId="1" fontId="3" fillId="34" borderId="41" xfId="0" applyNumberFormat="1" applyFont="1" applyFill="1" applyBorder="1" applyAlignment="1">
      <alignment/>
    </xf>
    <xf numFmtId="2" fontId="2" fillId="0" borderId="42" xfId="0" applyNumberFormat="1" applyFont="1" applyBorder="1" applyAlignment="1">
      <alignment/>
    </xf>
    <xf numFmtId="2" fontId="3" fillId="34" borderId="33" xfId="0" applyNumberFormat="1" applyFont="1" applyFill="1" applyBorder="1" applyAlignment="1">
      <alignment/>
    </xf>
    <xf numFmtId="165" fontId="8" fillId="0" borderId="41" xfId="58" applyNumberFormat="1" applyFont="1" applyBorder="1" applyAlignment="1">
      <alignment horizontal="right" wrapText="1"/>
    </xf>
    <xf numFmtId="165" fontId="12" fillId="0" borderId="41" xfId="58" applyNumberFormat="1" applyFont="1" applyBorder="1" applyAlignment="1">
      <alignment horizontal="right" wrapText="1"/>
    </xf>
    <xf numFmtId="10" fontId="2" fillId="0" borderId="107" xfId="0" applyNumberFormat="1" applyFont="1" applyBorder="1" applyAlignment="1">
      <alignment/>
    </xf>
    <xf numFmtId="0" fontId="2" fillId="0" borderId="108" xfId="0" applyFont="1" applyBorder="1" applyAlignment="1">
      <alignment wrapText="1"/>
    </xf>
    <xf numFmtId="165" fontId="47" fillId="34" borderId="71" xfId="0" applyNumberFormat="1" applyFont="1" applyFill="1" applyBorder="1" applyAlignment="1">
      <alignment horizontal="right"/>
    </xf>
    <xf numFmtId="165" fontId="2" fillId="34" borderId="70" xfId="0" applyNumberFormat="1" applyFont="1" applyFill="1" applyBorder="1" applyAlignment="1">
      <alignment/>
    </xf>
    <xf numFmtId="49" fontId="2" fillId="0" borderId="93" xfId="0" applyNumberFormat="1" applyFont="1" applyBorder="1" applyAlignment="1">
      <alignment horizontal="right"/>
    </xf>
    <xf numFmtId="0" fontId="3" fillId="0" borderId="32" xfId="0" applyFont="1" applyBorder="1" applyAlignment="1">
      <alignment wrapText="1"/>
    </xf>
    <xf numFmtId="0" fontId="0" fillId="0" borderId="41" xfId="0" applyBorder="1" applyAlignment="1">
      <alignment/>
    </xf>
    <xf numFmtId="0" fontId="3" fillId="0" borderId="41" xfId="0" applyFont="1" applyBorder="1" applyAlignment="1">
      <alignment/>
    </xf>
    <xf numFmtId="0" fontId="10" fillId="0" borderId="41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zoomScale="65" zoomScaleNormal="65" zoomScalePageLayoutView="0" workbookViewId="0" topLeftCell="A1">
      <selection activeCell="E49" sqref="E49"/>
    </sheetView>
  </sheetViews>
  <sheetFormatPr defaultColWidth="9.00390625" defaultRowHeight="12.75"/>
  <cols>
    <col min="1" max="1" width="88.125" style="0" customWidth="1"/>
    <col min="2" max="2" width="11.75390625" style="0" customWidth="1"/>
    <col min="3" max="3" width="10.75390625" style="0" customWidth="1"/>
    <col min="4" max="4" width="10.875" style="0" customWidth="1"/>
  </cols>
  <sheetData>
    <row r="1" spans="2:5" ht="18.75">
      <c r="B1" s="1" t="s">
        <v>0</v>
      </c>
      <c r="C1" s="2"/>
      <c r="D1" s="2"/>
      <c r="E1" s="2"/>
    </row>
    <row r="2" spans="2:5" ht="18.75">
      <c r="B2" s="1" t="s">
        <v>1</v>
      </c>
      <c r="C2" s="1"/>
      <c r="D2" s="2"/>
      <c r="E2" s="2"/>
    </row>
    <row r="3" spans="2:5" ht="18.75">
      <c r="B3" s="1" t="s">
        <v>2</v>
      </c>
      <c r="C3" s="1"/>
      <c r="D3" s="2"/>
      <c r="E3" s="2"/>
    </row>
    <row r="4" spans="2:5" ht="18.75">
      <c r="B4" s="1" t="s">
        <v>3</v>
      </c>
      <c r="C4" s="1"/>
      <c r="D4" s="2"/>
      <c r="E4" s="2"/>
    </row>
    <row r="6" spans="2:4" ht="12.75">
      <c r="B6" s="3"/>
      <c r="C6" s="3"/>
      <c r="D6" s="3"/>
    </row>
    <row r="7" spans="1:5" ht="34.5" customHeight="1">
      <c r="A7" s="345" t="s">
        <v>4</v>
      </c>
      <c r="B7" s="345"/>
      <c r="C7" s="345"/>
      <c r="D7" s="345"/>
      <c r="E7" s="345"/>
    </row>
    <row r="8" ht="18.75">
      <c r="A8" s="4"/>
    </row>
    <row r="9" spans="1:4" ht="37.5">
      <c r="A9" s="5" t="s">
        <v>5</v>
      </c>
      <c r="B9" s="6" t="s">
        <v>6</v>
      </c>
      <c r="C9" s="7" t="s">
        <v>7</v>
      </c>
      <c r="D9" s="6" t="s">
        <v>8</v>
      </c>
    </row>
    <row r="10" spans="1:4" ht="18.75">
      <c r="A10" s="8">
        <v>1</v>
      </c>
      <c r="B10" s="9">
        <v>2</v>
      </c>
      <c r="C10" s="9">
        <v>3</v>
      </c>
      <c r="D10" s="10">
        <v>6</v>
      </c>
    </row>
    <row r="11" spans="1:4" ht="18.75">
      <c r="A11" s="11" t="s">
        <v>9</v>
      </c>
      <c r="B11" s="12"/>
      <c r="C11" s="13"/>
      <c r="D11" s="14">
        <v>176783</v>
      </c>
    </row>
    <row r="12" spans="1:4" ht="18.75">
      <c r="A12" s="11" t="s">
        <v>10</v>
      </c>
      <c r="B12" s="15" t="s">
        <v>11</v>
      </c>
      <c r="C12" s="16"/>
      <c r="D12" s="14">
        <v>18608</v>
      </c>
    </row>
    <row r="13" spans="1:4" ht="37.5">
      <c r="A13" s="17" t="s">
        <v>12</v>
      </c>
      <c r="B13" s="18" t="s">
        <v>11</v>
      </c>
      <c r="C13" s="19" t="s">
        <v>13</v>
      </c>
      <c r="D13" s="20">
        <v>650</v>
      </c>
    </row>
    <row r="14" spans="1:4" ht="37.5">
      <c r="A14" s="17" t="s">
        <v>14</v>
      </c>
      <c r="B14" s="19" t="s">
        <v>11</v>
      </c>
      <c r="C14" s="19" t="s">
        <v>15</v>
      </c>
      <c r="D14" s="20">
        <v>1490</v>
      </c>
    </row>
    <row r="15" spans="1:4" ht="37.5">
      <c r="A15" s="21" t="s">
        <v>16</v>
      </c>
      <c r="B15" s="22" t="s">
        <v>11</v>
      </c>
      <c r="C15" s="22" t="s">
        <v>17</v>
      </c>
      <c r="D15" s="20">
        <v>13706</v>
      </c>
    </row>
    <row r="16" spans="1:4" ht="18.75">
      <c r="A16" s="21" t="s">
        <v>18</v>
      </c>
      <c r="B16" s="22" t="s">
        <v>11</v>
      </c>
      <c r="C16" s="22" t="s">
        <v>19</v>
      </c>
      <c r="D16" s="20">
        <v>30</v>
      </c>
    </row>
    <row r="17" spans="1:4" ht="18.75">
      <c r="A17" s="21" t="s">
        <v>20</v>
      </c>
      <c r="B17" s="22" t="s">
        <v>11</v>
      </c>
      <c r="C17" s="22" t="s">
        <v>21</v>
      </c>
      <c r="D17" s="20">
        <v>27</v>
      </c>
    </row>
    <row r="18" spans="1:4" ht="18.75">
      <c r="A18" s="21" t="s">
        <v>22</v>
      </c>
      <c r="B18" s="22" t="s">
        <v>11</v>
      </c>
      <c r="C18" s="22" t="s">
        <v>23</v>
      </c>
      <c r="D18" s="20">
        <v>75</v>
      </c>
    </row>
    <row r="19" spans="1:4" ht="18.75">
      <c r="A19" s="21" t="s">
        <v>24</v>
      </c>
      <c r="B19" s="22" t="s">
        <v>11</v>
      </c>
      <c r="C19" s="22" t="s">
        <v>25</v>
      </c>
      <c r="D19" s="20">
        <v>2630</v>
      </c>
    </row>
    <row r="20" spans="1:4" ht="18.75">
      <c r="A20" s="23"/>
      <c r="B20" s="24"/>
      <c r="C20" s="24"/>
      <c r="D20" s="25"/>
    </row>
    <row r="21" spans="1:4" ht="18.75">
      <c r="A21" s="11" t="s">
        <v>26</v>
      </c>
      <c r="B21" s="26" t="s">
        <v>17</v>
      </c>
      <c r="C21" s="27"/>
      <c r="D21" s="14">
        <v>3258</v>
      </c>
    </row>
    <row r="22" spans="1:4" ht="18.75">
      <c r="A22" s="17" t="s">
        <v>27</v>
      </c>
      <c r="B22" s="19" t="s">
        <v>17</v>
      </c>
      <c r="C22" s="19" t="s">
        <v>28</v>
      </c>
      <c r="D22" s="20">
        <v>1830</v>
      </c>
    </row>
    <row r="23" spans="1:4" ht="18.75">
      <c r="A23" s="17" t="s">
        <v>29</v>
      </c>
      <c r="B23" s="19" t="s">
        <v>17</v>
      </c>
      <c r="C23" s="19" t="s">
        <v>30</v>
      </c>
      <c r="D23" s="20">
        <v>900</v>
      </c>
    </row>
    <row r="24" spans="1:4" ht="18.75">
      <c r="A24" s="21" t="s">
        <v>31</v>
      </c>
      <c r="B24" s="22" t="s">
        <v>17</v>
      </c>
      <c r="C24" s="22" t="s">
        <v>32</v>
      </c>
      <c r="D24" s="20">
        <v>528</v>
      </c>
    </row>
    <row r="25" spans="1:4" ht="18.75">
      <c r="A25" s="28"/>
      <c r="B25" s="29"/>
      <c r="C25" s="29"/>
      <c r="D25" s="25"/>
    </row>
    <row r="26" spans="1:4" ht="18.75">
      <c r="A26" s="30" t="s">
        <v>33</v>
      </c>
      <c r="B26" s="31" t="s">
        <v>28</v>
      </c>
      <c r="C26" s="27"/>
      <c r="D26" s="14">
        <v>10994</v>
      </c>
    </row>
    <row r="27" spans="1:4" ht="18.75">
      <c r="A27" s="32" t="s">
        <v>34</v>
      </c>
      <c r="B27" s="33" t="s">
        <v>28</v>
      </c>
      <c r="C27" s="34" t="s">
        <v>11</v>
      </c>
      <c r="D27" s="20">
        <v>217</v>
      </c>
    </row>
    <row r="28" spans="1:4" ht="18.75">
      <c r="A28" s="17" t="s">
        <v>35</v>
      </c>
      <c r="B28" s="19" t="s">
        <v>28</v>
      </c>
      <c r="C28" s="19" t="s">
        <v>13</v>
      </c>
      <c r="D28" s="20">
        <v>10777</v>
      </c>
    </row>
    <row r="29" spans="1:4" ht="18.75">
      <c r="A29" s="23"/>
      <c r="B29" s="24"/>
      <c r="C29" s="24"/>
      <c r="D29" s="25"/>
    </row>
    <row r="30" spans="1:4" ht="18.75">
      <c r="A30" s="11" t="s">
        <v>36</v>
      </c>
      <c r="B30" s="26" t="s">
        <v>19</v>
      </c>
      <c r="C30" s="27"/>
      <c r="D30" s="14">
        <v>97838</v>
      </c>
    </row>
    <row r="31" spans="1:4" ht="18.75">
      <c r="A31" s="17" t="s">
        <v>37</v>
      </c>
      <c r="B31" s="19" t="s">
        <v>19</v>
      </c>
      <c r="C31" s="19" t="s">
        <v>11</v>
      </c>
      <c r="D31" s="20">
        <v>16836</v>
      </c>
    </row>
    <row r="32" spans="1:4" ht="18.75">
      <c r="A32" s="21" t="s">
        <v>38</v>
      </c>
      <c r="B32" s="22" t="s">
        <v>19</v>
      </c>
      <c r="C32" s="22" t="s">
        <v>13</v>
      </c>
      <c r="D32" s="20">
        <v>77295</v>
      </c>
    </row>
    <row r="33" spans="1:4" ht="18.75">
      <c r="A33" s="21" t="s">
        <v>39</v>
      </c>
      <c r="B33" s="22" t="s">
        <v>19</v>
      </c>
      <c r="C33" s="22" t="s">
        <v>19</v>
      </c>
      <c r="D33" s="20"/>
    </row>
    <row r="34" spans="1:4" ht="18.75">
      <c r="A34" s="21" t="s">
        <v>40</v>
      </c>
      <c r="B34" s="22" t="s">
        <v>19</v>
      </c>
      <c r="C34" s="22" t="s">
        <v>41</v>
      </c>
      <c r="D34" s="20">
        <v>3707</v>
      </c>
    </row>
    <row r="35" spans="1:4" ht="18.75">
      <c r="A35" s="23"/>
      <c r="B35" s="24"/>
      <c r="C35" s="24"/>
      <c r="D35" s="25"/>
    </row>
    <row r="36" spans="1:4" ht="18.75">
      <c r="A36" s="11" t="s">
        <v>42</v>
      </c>
      <c r="B36" s="26" t="s">
        <v>32</v>
      </c>
      <c r="C36" s="27"/>
      <c r="D36" s="14">
        <v>11606</v>
      </c>
    </row>
    <row r="37" spans="1:4" ht="18.75">
      <c r="A37" s="17" t="s">
        <v>43</v>
      </c>
      <c r="B37" s="19" t="s">
        <v>32</v>
      </c>
      <c r="C37" s="19" t="s">
        <v>11</v>
      </c>
      <c r="D37" s="20">
        <v>9677</v>
      </c>
    </row>
    <row r="38" spans="1:4" ht="18.75">
      <c r="A38" s="21" t="s">
        <v>44</v>
      </c>
      <c r="B38" s="22" t="s">
        <v>32</v>
      </c>
      <c r="C38" s="22" t="s">
        <v>13</v>
      </c>
      <c r="D38" s="20">
        <v>640</v>
      </c>
    </row>
    <row r="39" spans="1:4" ht="18.75">
      <c r="A39" s="28" t="s">
        <v>45</v>
      </c>
      <c r="B39" s="35" t="s">
        <v>32</v>
      </c>
      <c r="C39" s="35" t="s">
        <v>17</v>
      </c>
      <c r="D39" s="25">
        <v>90</v>
      </c>
    </row>
    <row r="40" spans="1:4" ht="37.5">
      <c r="A40" s="36" t="s">
        <v>46</v>
      </c>
      <c r="B40" s="22" t="s">
        <v>32</v>
      </c>
      <c r="C40" s="22" t="s">
        <v>30</v>
      </c>
      <c r="D40" s="37">
        <v>1199</v>
      </c>
    </row>
    <row r="41" spans="1:4" ht="18.75">
      <c r="A41" s="38"/>
      <c r="B41" s="39"/>
      <c r="C41" s="40"/>
      <c r="D41" s="41"/>
    </row>
    <row r="42" spans="1:4" ht="18.75">
      <c r="A42" s="42" t="s">
        <v>47</v>
      </c>
      <c r="B42" s="31" t="s">
        <v>41</v>
      </c>
      <c r="C42" s="43"/>
      <c r="D42" s="14">
        <v>26385</v>
      </c>
    </row>
    <row r="43" spans="1:4" ht="18.75">
      <c r="A43" s="17" t="s">
        <v>48</v>
      </c>
      <c r="B43" s="19" t="s">
        <v>41</v>
      </c>
      <c r="C43" s="19" t="s">
        <v>11</v>
      </c>
      <c r="D43" s="20">
        <v>25343</v>
      </c>
    </row>
    <row r="44" spans="1:4" ht="18.75">
      <c r="A44" s="21" t="s">
        <v>49</v>
      </c>
      <c r="B44" s="22" t="s">
        <v>41</v>
      </c>
      <c r="C44" s="22" t="s">
        <v>13</v>
      </c>
      <c r="D44" s="20">
        <v>102</v>
      </c>
    </row>
    <row r="45" spans="1:4" ht="18.75">
      <c r="A45" s="28" t="s">
        <v>50</v>
      </c>
      <c r="B45" s="35" t="s">
        <v>41</v>
      </c>
      <c r="C45" s="35" t="s">
        <v>17</v>
      </c>
      <c r="D45" s="20">
        <v>940</v>
      </c>
    </row>
    <row r="46" spans="1:4" ht="18.75">
      <c r="A46" s="23"/>
      <c r="B46" s="24"/>
      <c r="C46" s="24"/>
      <c r="D46" s="20"/>
    </row>
    <row r="47" spans="1:4" ht="18.75">
      <c r="A47" s="30" t="s">
        <v>51</v>
      </c>
      <c r="B47" s="31" t="s">
        <v>52</v>
      </c>
      <c r="C47" s="26"/>
      <c r="D47" s="44">
        <v>4581</v>
      </c>
    </row>
    <row r="48" spans="1:4" ht="18.75">
      <c r="A48" s="17" t="s">
        <v>53</v>
      </c>
      <c r="B48" s="19" t="s">
        <v>52</v>
      </c>
      <c r="C48" s="19" t="s">
        <v>11</v>
      </c>
      <c r="D48" s="20">
        <v>171</v>
      </c>
    </row>
    <row r="49" spans="1:4" ht="18.75">
      <c r="A49" s="17" t="s">
        <v>54</v>
      </c>
      <c r="B49" s="19" t="s">
        <v>52</v>
      </c>
      <c r="C49" s="19" t="s">
        <v>15</v>
      </c>
      <c r="D49" s="20">
        <v>1849</v>
      </c>
    </row>
    <row r="50" spans="1:4" ht="18.75">
      <c r="A50" s="21" t="s">
        <v>55</v>
      </c>
      <c r="B50" s="22" t="s">
        <v>52</v>
      </c>
      <c r="C50" s="22" t="s">
        <v>17</v>
      </c>
      <c r="D50" s="20">
        <v>2561</v>
      </c>
    </row>
    <row r="51" spans="1:4" ht="18.75">
      <c r="A51" s="23"/>
      <c r="B51" s="24"/>
      <c r="C51" s="24"/>
      <c r="D51" s="20"/>
    </row>
    <row r="52" spans="1:4" ht="18.75">
      <c r="A52" s="11" t="s">
        <v>56</v>
      </c>
      <c r="B52" s="26" t="s">
        <v>57</v>
      </c>
      <c r="C52" s="26"/>
      <c r="D52" s="44">
        <v>3513</v>
      </c>
    </row>
    <row r="53" spans="1:4" ht="18.75">
      <c r="A53" s="17" t="s">
        <v>58</v>
      </c>
      <c r="B53" s="19" t="s">
        <v>57</v>
      </c>
      <c r="C53" s="19" t="s">
        <v>11</v>
      </c>
      <c r="D53" s="20">
        <v>3513</v>
      </c>
    </row>
    <row r="54" spans="1:4" ht="18.75">
      <c r="A54" s="45"/>
      <c r="B54" s="46"/>
      <c r="C54" s="46"/>
      <c r="D54" s="47"/>
    </row>
    <row r="55" spans="1:4" ht="18.75">
      <c r="A55" s="2"/>
      <c r="B55" s="2"/>
      <c r="C55" s="2"/>
      <c r="D55" s="2"/>
    </row>
    <row r="56" spans="1:4" ht="18.75">
      <c r="A56" s="2"/>
      <c r="B56" s="2"/>
      <c r="C56" s="2"/>
      <c r="D56" s="2"/>
    </row>
    <row r="57" spans="1:4" ht="18.75">
      <c r="A57" s="2"/>
      <c r="B57" s="2"/>
      <c r="C57" s="2"/>
      <c r="D57" s="2"/>
    </row>
    <row r="58" spans="1:4" ht="18.75">
      <c r="A58" s="2"/>
      <c r="B58" s="2"/>
      <c r="C58" s="2"/>
      <c r="D58" s="2"/>
    </row>
    <row r="59" spans="1:4" ht="18.75">
      <c r="A59" s="2" t="s">
        <v>59</v>
      </c>
      <c r="B59" s="2"/>
      <c r="C59" s="2"/>
      <c r="D59" s="2"/>
    </row>
    <row r="60" spans="1:4" ht="18.75">
      <c r="A60" s="2" t="s">
        <v>60</v>
      </c>
      <c r="B60" s="2" t="s">
        <v>61</v>
      </c>
      <c r="C60" s="2"/>
      <c r="D60" s="2"/>
    </row>
  </sheetData>
  <sheetProtection/>
  <mergeCells count="1">
    <mergeCell ref="A7:E7"/>
  </mergeCells>
  <printOptions/>
  <pageMargins left="0.39375" right="0.39375" top="0.9840277777777778" bottom="0.5902777777777778" header="0.5118055555555556" footer="0.5118055555555556"/>
  <pageSetup fitToHeight="10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="65" zoomScaleNormal="65" zoomScalePageLayoutView="0" workbookViewId="0" topLeftCell="A1">
      <selection activeCell="A38" sqref="A38"/>
    </sheetView>
  </sheetViews>
  <sheetFormatPr defaultColWidth="9.00390625" defaultRowHeight="12.75"/>
  <cols>
    <col min="1" max="1" width="88.125" style="0" customWidth="1"/>
    <col min="4" max="4" width="10.875" style="0" customWidth="1"/>
    <col min="5" max="5" width="10.75390625" style="0" customWidth="1"/>
    <col min="6" max="6" width="10.875" style="0" customWidth="1"/>
  </cols>
  <sheetData>
    <row r="1" spans="1:7" ht="12.75">
      <c r="A1" s="48"/>
      <c r="B1" s="191"/>
      <c r="C1" s="48"/>
      <c r="D1" s="191"/>
      <c r="E1" s="48"/>
      <c r="F1" s="48"/>
      <c r="G1" s="48"/>
    </row>
    <row r="2" spans="1:7" ht="12.75">
      <c r="A2" s="48"/>
      <c r="B2" s="191"/>
      <c r="C2" s="191"/>
      <c r="D2" s="191"/>
      <c r="E2" s="48"/>
      <c r="F2" s="48"/>
      <c r="G2" s="48"/>
    </row>
    <row r="3" spans="1:7" ht="12.75">
      <c r="A3" s="48"/>
      <c r="B3" s="191"/>
      <c r="C3" s="191"/>
      <c r="D3" s="191"/>
      <c r="E3" s="48"/>
      <c r="F3" s="48"/>
      <c r="G3" s="48"/>
    </row>
    <row r="4" spans="1:7" ht="12.75">
      <c r="A4" s="48"/>
      <c r="B4" s="191"/>
      <c r="C4" s="191"/>
      <c r="D4" s="48"/>
      <c r="E4" s="48"/>
      <c r="F4" s="48"/>
      <c r="G4" s="48"/>
    </row>
    <row r="5" spans="1:7" ht="12.75">
      <c r="A5" s="48"/>
      <c r="B5" s="48"/>
      <c r="C5" s="48"/>
      <c r="D5" s="48"/>
      <c r="E5" s="48"/>
      <c r="F5" s="48"/>
      <c r="G5" s="48"/>
    </row>
    <row r="6" spans="1:7" ht="12.75">
      <c r="A6" s="48"/>
      <c r="B6" s="191"/>
      <c r="C6" s="191"/>
      <c r="D6" s="191"/>
      <c r="E6" s="48"/>
      <c r="F6" s="191"/>
      <c r="G6" s="48"/>
    </row>
    <row r="7" spans="1:7" ht="12.75">
      <c r="A7" s="48"/>
      <c r="B7" s="191"/>
      <c r="C7" s="191"/>
      <c r="D7" s="191"/>
      <c r="E7" s="191"/>
      <c r="F7" s="191"/>
      <c r="G7" s="48"/>
    </row>
    <row r="8" spans="1:7" ht="12.75">
      <c r="A8" s="48"/>
      <c r="B8" s="191"/>
      <c r="C8" s="191"/>
      <c r="D8" s="191"/>
      <c r="E8" s="191"/>
      <c r="F8" s="191"/>
      <c r="G8" s="48"/>
    </row>
    <row r="9" spans="1:7" ht="12.75">
      <c r="A9" s="48"/>
      <c r="B9" s="191"/>
      <c r="C9" s="191"/>
      <c r="D9" s="191"/>
      <c r="E9" s="191"/>
      <c r="F9" s="191"/>
      <c r="G9" s="48"/>
    </row>
    <row r="10" spans="1:7" ht="12.75">
      <c r="A10" s="48"/>
      <c r="B10" s="48"/>
      <c r="C10" s="48"/>
      <c r="D10" s="48"/>
      <c r="E10" s="48"/>
      <c r="F10" s="48"/>
      <c r="G10" s="48"/>
    </row>
    <row r="11" spans="1:7" ht="12.75">
      <c r="A11" s="192"/>
      <c r="B11" s="48"/>
      <c r="C11" s="48"/>
      <c r="D11" s="48"/>
      <c r="E11" s="48"/>
      <c r="F11" s="48"/>
      <c r="G11" s="48"/>
    </row>
    <row r="12" spans="1:7" ht="12.75">
      <c r="A12" s="192"/>
      <c r="B12" s="48"/>
      <c r="C12" s="48"/>
      <c r="D12" s="48"/>
      <c r="E12" s="48"/>
      <c r="F12" s="48"/>
      <c r="G12" s="48"/>
    </row>
    <row r="13" spans="1:7" ht="12.75">
      <c r="A13" s="193"/>
      <c r="B13" s="48"/>
      <c r="C13" s="48"/>
      <c r="D13" s="48"/>
      <c r="E13" s="48"/>
      <c r="F13" s="48"/>
      <c r="G13" s="48"/>
    </row>
    <row r="14" spans="1:7" ht="12.75">
      <c r="A14" s="48"/>
      <c r="B14" s="48"/>
      <c r="C14" s="48"/>
      <c r="D14" s="48"/>
      <c r="E14" s="48"/>
      <c r="F14" s="48"/>
      <c r="G14" s="48"/>
    </row>
    <row r="15" spans="1:7" ht="15">
      <c r="A15" s="194"/>
      <c r="B15" s="194"/>
      <c r="C15" s="194"/>
      <c r="D15" s="194"/>
      <c r="E15" s="194"/>
      <c r="F15" s="194"/>
      <c r="G15" s="48"/>
    </row>
    <row r="16" spans="1:7" ht="12.75">
      <c r="A16" s="195"/>
      <c r="B16" s="193"/>
      <c r="C16" s="193"/>
      <c r="D16" s="193"/>
      <c r="E16" s="193"/>
      <c r="F16" s="193"/>
      <c r="G16" s="48"/>
    </row>
    <row r="17" spans="1:7" ht="12.75">
      <c r="A17" s="196"/>
      <c r="B17" s="48"/>
      <c r="C17" s="48"/>
      <c r="D17" s="197"/>
      <c r="E17" s="197"/>
      <c r="F17" s="197"/>
      <c r="G17" s="48"/>
    </row>
    <row r="18" spans="1:7" ht="12.75">
      <c r="A18" s="198"/>
      <c r="B18" s="48"/>
      <c r="C18" s="48"/>
      <c r="D18" s="199"/>
      <c r="E18" s="199"/>
      <c r="F18" s="199"/>
      <c r="G18" s="48"/>
    </row>
    <row r="19" spans="1:7" ht="12.75">
      <c r="A19" s="196"/>
      <c r="B19" s="200"/>
      <c r="C19" s="48"/>
      <c r="D19" s="197"/>
      <c r="E19" s="197"/>
      <c r="F19" s="199"/>
      <c r="G19" s="48"/>
    </row>
    <row r="20" spans="1:7" ht="12.75">
      <c r="A20" s="201"/>
      <c r="B20" s="202"/>
      <c r="C20" s="203"/>
      <c r="D20" s="199"/>
      <c r="E20" s="199"/>
      <c r="F20" s="199"/>
      <c r="G20" s="48"/>
    </row>
    <row r="21" spans="1:7" ht="12.75">
      <c r="A21" s="201"/>
      <c r="B21" s="204"/>
      <c r="C21" s="204"/>
      <c r="D21" s="199"/>
      <c r="E21" s="199"/>
      <c r="F21" s="199"/>
      <c r="G21" s="48"/>
    </row>
    <row r="22" spans="1:7" ht="12.75">
      <c r="A22" s="201"/>
      <c r="B22" s="204"/>
      <c r="C22" s="204"/>
      <c r="D22" s="199"/>
      <c r="E22" s="199"/>
      <c r="F22" s="199"/>
      <c r="G22" s="48"/>
    </row>
    <row r="23" spans="1:7" ht="12.75">
      <c r="A23" s="201"/>
      <c r="B23" s="204"/>
      <c r="C23" s="204"/>
      <c r="D23" s="199"/>
      <c r="E23" s="199"/>
      <c r="F23" s="199"/>
      <c r="G23" s="48"/>
    </row>
    <row r="24" spans="1:7" ht="12.75">
      <c r="A24" s="201"/>
      <c r="B24" s="204"/>
      <c r="C24" s="204"/>
      <c r="D24" s="199"/>
      <c r="E24" s="199"/>
      <c r="F24" s="199"/>
      <c r="G24" s="48"/>
    </row>
    <row r="25" spans="1:7" ht="12.75">
      <c r="A25" s="201"/>
      <c r="B25" s="204"/>
      <c r="C25" s="204"/>
      <c r="D25" s="199"/>
      <c r="E25" s="199"/>
      <c r="F25" s="199"/>
      <c r="G25" s="48"/>
    </row>
    <row r="26" spans="1:7" ht="12.75">
      <c r="A26" s="201"/>
      <c r="B26" s="204"/>
      <c r="C26" s="204"/>
      <c r="D26" s="199"/>
      <c r="E26" s="199"/>
      <c r="F26" s="199"/>
      <c r="G26" s="48"/>
    </row>
    <row r="27" spans="1:7" ht="12.75">
      <c r="A27" s="198"/>
      <c r="B27" s="48"/>
      <c r="C27" s="48"/>
      <c r="D27" s="199"/>
      <c r="E27" s="199"/>
      <c r="F27" s="199"/>
      <c r="G27" s="48"/>
    </row>
    <row r="28" spans="1:7" ht="12.75">
      <c r="A28" s="196"/>
      <c r="B28" s="191"/>
      <c r="C28" s="191"/>
      <c r="D28" s="197"/>
      <c r="E28" s="197"/>
      <c r="F28" s="199"/>
      <c r="G28" s="48"/>
    </row>
    <row r="29" spans="1:7" ht="12.75">
      <c r="A29" s="201"/>
      <c r="B29" s="203"/>
      <c r="C29" s="203"/>
      <c r="D29" s="199"/>
      <c r="E29" s="199"/>
      <c r="F29" s="199"/>
      <c r="G29" s="48"/>
    </row>
    <row r="30" spans="1:7" ht="12.75">
      <c r="A30" s="201"/>
      <c r="B30" s="203"/>
      <c r="C30" s="203"/>
      <c r="D30" s="199"/>
      <c r="E30" s="199"/>
      <c r="F30" s="199"/>
      <c r="G30" s="48"/>
    </row>
    <row r="31" spans="1:7" ht="12.75">
      <c r="A31" s="201"/>
      <c r="B31" s="203"/>
      <c r="C31" s="203"/>
      <c r="D31" s="199"/>
      <c r="E31" s="199"/>
      <c r="F31" s="199"/>
      <c r="G31" s="48"/>
    </row>
    <row r="32" spans="1:7" ht="12.75">
      <c r="A32" s="198"/>
      <c r="B32" s="48"/>
      <c r="C32" s="48"/>
      <c r="D32" s="199"/>
      <c r="E32" s="199"/>
      <c r="F32" s="199"/>
      <c r="G32" s="48"/>
    </row>
    <row r="33" spans="1:7" ht="12.75">
      <c r="A33" s="196"/>
      <c r="B33" s="191"/>
      <c r="C33" s="191"/>
      <c r="D33" s="197"/>
      <c r="E33" s="197"/>
      <c r="F33" s="199"/>
      <c r="G33" s="48"/>
    </row>
    <row r="34" spans="1:7" ht="12.75">
      <c r="A34" s="196"/>
      <c r="B34" s="191"/>
      <c r="C34" s="191"/>
      <c r="D34" s="199"/>
      <c r="E34" s="199"/>
      <c r="F34" s="199"/>
      <c r="G34" s="48"/>
    </row>
    <row r="35" spans="1:7" ht="12.75">
      <c r="A35" s="201"/>
      <c r="B35" s="204"/>
      <c r="C35" s="204"/>
      <c r="D35" s="199"/>
      <c r="E35" s="199"/>
      <c r="F35" s="199"/>
      <c r="G35" s="48"/>
    </row>
    <row r="36" spans="1:7" ht="12.75">
      <c r="A36" s="198"/>
      <c r="B36" s="48"/>
      <c r="C36" s="48"/>
      <c r="D36" s="199"/>
      <c r="E36" s="199"/>
      <c r="F36" s="199"/>
      <c r="G36" s="48"/>
    </row>
    <row r="37" spans="1:7" ht="12.75">
      <c r="A37" s="196"/>
      <c r="B37" s="191"/>
      <c r="C37" s="191"/>
      <c r="D37" s="197"/>
      <c r="E37" s="197"/>
      <c r="F37" s="199"/>
      <c r="G37" s="48"/>
    </row>
    <row r="38" spans="1:7" ht="12.75">
      <c r="A38" s="201"/>
      <c r="B38" s="204"/>
      <c r="C38" s="204"/>
      <c r="D38" s="199"/>
      <c r="E38" s="199"/>
      <c r="F38" s="199"/>
      <c r="G38" s="48"/>
    </row>
    <row r="39" spans="1:7" ht="12.75">
      <c r="A39" s="201"/>
      <c r="B39" s="204"/>
      <c r="C39" s="204"/>
      <c r="D39" s="199"/>
      <c r="E39" s="199"/>
      <c r="F39" s="199"/>
      <c r="G39" s="48"/>
    </row>
    <row r="40" spans="1:7" ht="12.75">
      <c r="A40" s="201"/>
      <c r="B40" s="204"/>
      <c r="C40" s="204"/>
      <c r="D40" s="199"/>
      <c r="E40" s="199"/>
      <c r="F40" s="199"/>
      <c r="G40" s="48"/>
    </row>
    <row r="41" spans="1:7" ht="12.75">
      <c r="A41" s="201"/>
      <c r="B41" s="204"/>
      <c r="C41" s="204"/>
      <c r="D41" s="199"/>
      <c r="E41" s="199"/>
      <c r="F41" s="199"/>
      <c r="G41" s="48"/>
    </row>
    <row r="42" spans="1:7" ht="12.75">
      <c r="A42" s="198"/>
      <c r="B42" s="48"/>
      <c r="C42" s="48"/>
      <c r="D42" s="199"/>
      <c r="E42" s="199"/>
      <c r="F42" s="199"/>
      <c r="G42" s="48"/>
    </row>
    <row r="43" spans="1:7" ht="12.75">
      <c r="A43" s="196"/>
      <c r="B43" s="191"/>
      <c r="C43" s="191"/>
      <c r="D43" s="197"/>
      <c r="E43" s="197"/>
      <c r="F43" s="199"/>
      <c r="G43" s="48"/>
    </row>
    <row r="44" spans="1:7" ht="12.75">
      <c r="A44" s="201"/>
      <c r="B44" s="204"/>
      <c r="C44" s="204"/>
      <c r="D44" s="199"/>
      <c r="E44" s="199"/>
      <c r="F44" s="199"/>
      <c r="G44" s="48"/>
    </row>
    <row r="45" spans="1:7" ht="12.75">
      <c r="A45" s="201"/>
      <c r="B45" s="204"/>
      <c r="C45" s="204"/>
      <c r="D45" s="199"/>
      <c r="E45" s="199"/>
      <c r="F45" s="199"/>
      <c r="G45" s="48"/>
    </row>
    <row r="46" spans="1:7" ht="12.75">
      <c r="A46" s="198"/>
      <c r="B46" s="48"/>
      <c r="C46" s="48"/>
      <c r="D46" s="199"/>
      <c r="E46" s="199"/>
      <c r="F46" s="199"/>
      <c r="G46" s="48"/>
    </row>
    <row r="47" spans="1:7" ht="12.75">
      <c r="A47" s="198"/>
      <c r="B47" s="203"/>
      <c r="C47" s="203"/>
      <c r="D47" s="199"/>
      <c r="E47" s="199"/>
      <c r="F47" s="199"/>
      <c r="G47" s="48"/>
    </row>
    <row r="48" spans="1:7" ht="12.75">
      <c r="A48" s="196"/>
      <c r="B48" s="191"/>
      <c r="C48" s="191"/>
      <c r="D48" s="197"/>
      <c r="E48" s="197"/>
      <c r="F48" s="199"/>
      <c r="G48" s="48"/>
    </row>
    <row r="49" spans="1:7" ht="12.75">
      <c r="A49" s="201"/>
      <c r="B49" s="204"/>
      <c r="C49" s="204"/>
      <c r="D49" s="199"/>
      <c r="E49" s="199"/>
      <c r="F49" s="199"/>
      <c r="G49" s="48"/>
    </row>
    <row r="50" spans="1:7" ht="12.75">
      <c r="A50" s="201"/>
      <c r="B50" s="204"/>
      <c r="C50" s="204"/>
      <c r="D50" s="199"/>
      <c r="E50" s="199"/>
      <c r="F50" s="199"/>
      <c r="G50" s="48"/>
    </row>
    <row r="51" spans="1:7" ht="12.75">
      <c r="A51" s="198"/>
      <c r="B51" s="203"/>
      <c r="C51" s="203"/>
      <c r="D51" s="199"/>
      <c r="E51" s="199"/>
      <c r="F51" s="199"/>
      <c r="G51" s="48"/>
    </row>
    <row r="52" spans="1:7" ht="12.75">
      <c r="A52" s="198"/>
      <c r="B52" s="48"/>
      <c r="C52" s="48"/>
      <c r="D52" s="199"/>
      <c r="E52" s="199"/>
      <c r="F52" s="199"/>
      <c r="G52" s="48"/>
    </row>
    <row r="53" spans="1:7" ht="12.75">
      <c r="A53" s="196"/>
      <c r="B53" s="191"/>
      <c r="C53" s="191"/>
      <c r="D53" s="197"/>
      <c r="E53" s="197"/>
      <c r="F53" s="197"/>
      <c r="G53" s="48"/>
    </row>
    <row r="54" spans="1:7" ht="12.75">
      <c r="A54" s="201"/>
      <c r="B54" s="204"/>
      <c r="C54" s="204"/>
      <c r="D54" s="199"/>
      <c r="E54" s="199"/>
      <c r="F54" s="199"/>
      <c r="G54" s="48"/>
    </row>
    <row r="55" spans="1:7" ht="12.75">
      <c r="A55" s="201"/>
      <c r="B55" s="203"/>
      <c r="C55" s="203"/>
      <c r="D55" s="199"/>
      <c r="E55" s="199"/>
      <c r="F55" s="199"/>
      <c r="G55" s="48"/>
    </row>
    <row r="56" spans="1:7" ht="12.75">
      <c r="A56" s="201"/>
      <c r="B56" s="204"/>
      <c r="C56" s="204"/>
      <c r="D56" s="199"/>
      <c r="E56" s="199"/>
      <c r="F56" s="199"/>
      <c r="G56" s="48"/>
    </row>
    <row r="57" spans="1:7" ht="12.75">
      <c r="A57" s="198"/>
      <c r="B57" s="48"/>
      <c r="C57" s="48"/>
      <c r="D57" s="199"/>
      <c r="E57" s="199"/>
      <c r="F57" s="199"/>
      <c r="G57" s="48"/>
    </row>
    <row r="58" spans="1:7" ht="12.75">
      <c r="A58" s="201"/>
      <c r="B58" s="48"/>
      <c r="C58" s="48"/>
      <c r="D58" s="197"/>
      <c r="E58" s="197"/>
      <c r="F58" s="197"/>
      <c r="G58" s="48"/>
    </row>
    <row r="59" spans="1:7" ht="12.75">
      <c r="A59" s="201"/>
      <c r="B59" s="204"/>
      <c r="C59" s="204"/>
      <c r="D59" s="199"/>
      <c r="E59" s="199"/>
      <c r="F59" s="199"/>
      <c r="G59" s="48"/>
    </row>
    <row r="60" spans="1:7" ht="12.75">
      <c r="A60" s="198"/>
      <c r="B60" s="48"/>
      <c r="C60" s="48"/>
      <c r="D60" s="199"/>
      <c r="E60" s="199"/>
      <c r="F60" s="199"/>
      <c r="G60" s="48"/>
    </row>
    <row r="61" spans="1:7" ht="12.75">
      <c r="A61" s="48"/>
      <c r="B61" s="48"/>
      <c r="C61" s="48"/>
      <c r="D61" s="48"/>
      <c r="E61" s="48"/>
      <c r="F61" s="48"/>
      <c r="G61" s="48"/>
    </row>
    <row r="62" spans="1:7" ht="12.75">
      <c r="A62" s="48"/>
      <c r="B62" s="48"/>
      <c r="C62" s="48"/>
      <c r="D62" s="48"/>
      <c r="E62" s="48"/>
      <c r="F62" s="48"/>
      <c r="G62" s="48"/>
    </row>
    <row r="63" spans="1:7" ht="12.75">
      <c r="A63" s="48"/>
      <c r="B63" s="48"/>
      <c r="C63" s="48"/>
      <c r="D63" s="48"/>
      <c r="E63" s="48"/>
      <c r="F63" s="48"/>
      <c r="G63" s="48"/>
    </row>
    <row r="64" spans="1:7" ht="12.75">
      <c r="A64" s="48"/>
      <c r="B64" s="48"/>
      <c r="C64" s="48"/>
      <c r="D64" s="48"/>
      <c r="E64" s="48"/>
      <c r="F64" s="48"/>
      <c r="G64" s="48"/>
    </row>
    <row r="65" spans="1:7" ht="12.75">
      <c r="A65" s="48"/>
      <c r="B65" s="48"/>
      <c r="C65" s="48"/>
      <c r="D65" s="48"/>
      <c r="E65" s="48"/>
      <c r="F65" s="48"/>
      <c r="G65" s="48"/>
    </row>
    <row r="66" spans="1:7" ht="12.75">
      <c r="A66" s="48"/>
      <c r="B66" s="48"/>
      <c r="C66" s="48"/>
      <c r="D66" s="48"/>
      <c r="E66" s="48"/>
      <c r="F66" s="48"/>
      <c r="G66" s="48"/>
    </row>
    <row r="67" spans="1:7" ht="12.75">
      <c r="A67" s="48"/>
      <c r="B67" s="48"/>
      <c r="C67" s="48"/>
      <c r="D67" s="48"/>
      <c r="E67" s="48"/>
      <c r="F67" s="48"/>
      <c r="G67" s="48"/>
    </row>
  </sheetData>
  <sheetProtection/>
  <printOptions/>
  <pageMargins left="0.39375" right="0.39375" top="0.9840277777777778" bottom="0.5902777777777778" header="0.5118055555555556" footer="0.5118055555555556"/>
  <pageSetup fitToHeight="10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55"/>
  <sheetViews>
    <sheetView tabSelected="1" zoomScale="91" zoomScaleNormal="91" zoomScalePageLayoutView="0" workbookViewId="0" topLeftCell="A1">
      <selection activeCell="J140" sqref="J140"/>
    </sheetView>
  </sheetViews>
  <sheetFormatPr defaultColWidth="9.00390625" defaultRowHeight="12.75"/>
  <cols>
    <col min="2" max="2" width="44.875" style="0" customWidth="1"/>
    <col min="3" max="3" width="5.625" style="0" customWidth="1"/>
    <col min="4" max="4" width="6.125" style="0" customWidth="1"/>
    <col min="5" max="5" width="20.25390625" style="0" customWidth="1"/>
    <col min="6" max="6" width="13.00390625" style="0" customWidth="1"/>
    <col min="7" max="7" width="0" style="0" hidden="1" customWidth="1"/>
    <col min="8" max="8" width="15.875" style="0" customWidth="1"/>
    <col min="9" max="9" width="18.125" style="48" customWidth="1"/>
    <col min="10" max="10" width="15.25390625" style="48" customWidth="1"/>
    <col min="11" max="11" width="13.125" style="0" customWidth="1"/>
  </cols>
  <sheetData>
    <row r="1" ht="8.25" customHeight="1"/>
    <row r="2" spans="3:11" ht="24" customHeight="1">
      <c r="C2" s="190"/>
      <c r="D2" s="190"/>
      <c r="E2" s="190"/>
      <c r="F2" s="190"/>
      <c r="G2" s="190"/>
      <c r="H2" s="346" t="s">
        <v>231</v>
      </c>
      <c r="I2" s="346"/>
      <c r="J2" s="346"/>
      <c r="K2" s="346"/>
    </row>
    <row r="3" spans="3:11" ht="18.75" customHeight="1">
      <c r="C3" s="190"/>
      <c r="D3" s="190"/>
      <c r="E3" s="190"/>
      <c r="F3" s="190"/>
      <c r="G3" s="190"/>
      <c r="H3" s="346"/>
      <c r="I3" s="346"/>
      <c r="J3" s="346"/>
      <c r="K3" s="346"/>
    </row>
    <row r="4" spans="3:11" ht="16.5" customHeight="1">
      <c r="C4" s="190"/>
      <c r="D4" s="190"/>
      <c r="E4" s="190"/>
      <c r="F4" s="190"/>
      <c r="G4" s="190"/>
      <c r="H4" s="346"/>
      <c r="I4" s="346"/>
      <c r="J4" s="346"/>
      <c r="K4" s="346"/>
    </row>
    <row r="5" spans="3:11" ht="15.75" customHeight="1">
      <c r="C5" s="190"/>
      <c r="D5" s="190"/>
      <c r="E5" s="190"/>
      <c r="F5" s="190"/>
      <c r="G5" s="190"/>
      <c r="H5" s="346"/>
      <c r="I5" s="346"/>
      <c r="J5" s="346"/>
      <c r="K5" s="346"/>
    </row>
    <row r="6" spans="3:11" ht="16.5" customHeight="1">
      <c r="C6" s="190"/>
      <c r="D6" s="190"/>
      <c r="E6" s="190"/>
      <c r="F6" s="190"/>
      <c r="G6" s="190"/>
      <c r="H6" s="346"/>
      <c r="I6" s="346"/>
      <c r="J6" s="346"/>
      <c r="K6" s="346"/>
    </row>
    <row r="7" spans="8:11" ht="12.75">
      <c r="H7" s="346"/>
      <c r="I7" s="346"/>
      <c r="J7" s="346"/>
      <c r="K7" s="346"/>
    </row>
    <row r="9" spans="2:8" ht="18.75">
      <c r="B9" s="2"/>
      <c r="C9" s="2"/>
      <c r="D9" s="2"/>
      <c r="E9" s="2"/>
      <c r="F9" s="2"/>
      <c r="G9" s="2"/>
      <c r="H9" s="2"/>
    </row>
    <row r="10" spans="2:11" ht="84.75" customHeight="1">
      <c r="B10" s="347" t="s">
        <v>120</v>
      </c>
      <c r="C10" s="347"/>
      <c r="D10" s="347"/>
      <c r="E10" s="347"/>
      <c r="F10" s="347"/>
      <c r="G10" s="347"/>
      <c r="H10" s="347"/>
      <c r="I10" s="347"/>
      <c r="J10" s="347"/>
      <c r="K10" s="347"/>
    </row>
    <row r="11" spans="2:8" ht="19.5" thickBot="1">
      <c r="B11" s="4"/>
      <c r="C11" s="2"/>
      <c r="D11" s="2"/>
      <c r="E11" s="2"/>
      <c r="F11" s="2"/>
      <c r="G11" s="2"/>
      <c r="H11" s="2"/>
    </row>
    <row r="12" spans="2:11" ht="142.5" customHeight="1" thickBot="1">
      <c r="B12" s="49" t="s">
        <v>5</v>
      </c>
      <c r="C12" s="50" t="s">
        <v>6</v>
      </c>
      <c r="D12" s="50" t="s">
        <v>7</v>
      </c>
      <c r="E12" s="50" t="s">
        <v>63</v>
      </c>
      <c r="F12" s="50" t="s">
        <v>64</v>
      </c>
      <c r="G12" s="50" t="s">
        <v>62</v>
      </c>
      <c r="H12" s="51" t="s">
        <v>121</v>
      </c>
      <c r="I12" s="51" t="s">
        <v>122</v>
      </c>
      <c r="J12" s="249" t="s">
        <v>123</v>
      </c>
      <c r="K12" s="250" t="s">
        <v>65</v>
      </c>
    </row>
    <row r="13" spans="2:11" ht="19.5" thickBot="1">
      <c r="B13" s="52">
        <v>1</v>
      </c>
      <c r="C13" s="53">
        <v>2</v>
      </c>
      <c r="D13" s="53">
        <v>3</v>
      </c>
      <c r="E13" s="53">
        <v>4</v>
      </c>
      <c r="F13" s="53">
        <v>5</v>
      </c>
      <c r="G13" s="54">
        <v>7</v>
      </c>
      <c r="H13" s="55">
        <v>6</v>
      </c>
      <c r="I13" s="56">
        <v>7</v>
      </c>
      <c r="J13" s="56">
        <v>8</v>
      </c>
      <c r="K13" s="56">
        <v>9</v>
      </c>
    </row>
    <row r="14" spans="2:11" ht="19.5" thickBot="1">
      <c r="B14" s="57" t="s">
        <v>9</v>
      </c>
      <c r="C14" s="58"/>
      <c r="D14" s="58"/>
      <c r="E14" s="58"/>
      <c r="F14" s="58"/>
      <c r="G14" s="59" t="e">
        <f>G15+#REF!+G87+#REF!+G131+#REF!+#REF!+#REF!</f>
        <v>#REF!</v>
      </c>
      <c r="H14" s="207">
        <f>H16+H20+H26+H29+H48+H51+H60+H88+H94+H128+H132+H138+H142+H148</f>
        <v>9078.619999999999</v>
      </c>
      <c r="I14" s="207">
        <f>I16+I20+I26+I29+I48+I51+I60+I88+I94+I128+I132+I138+I142+I148</f>
        <v>11256</v>
      </c>
      <c r="J14" s="207">
        <f>J16+J20+J26+J29+J48+J51+J60+J88+J94+J128+J132+J138+J142+J148</f>
        <v>10608.399999999998</v>
      </c>
      <c r="K14" s="162">
        <f>J14:J149/I14:I149</f>
        <v>0.9424662402274341</v>
      </c>
    </row>
    <row r="15" spans="2:11" ht="19.5" thickBot="1">
      <c r="B15" s="82" t="s">
        <v>10</v>
      </c>
      <c r="C15" s="83" t="s">
        <v>11</v>
      </c>
      <c r="D15" s="84"/>
      <c r="E15" s="85"/>
      <c r="F15" s="84"/>
      <c r="G15" s="86" t="e">
        <f>G16+#REF!+G20+#REF!+#REF!+G26+G29</f>
        <v>#REF!</v>
      </c>
      <c r="H15" s="207">
        <f>H16+H20+H26+H29</f>
        <v>5681.719999999999</v>
      </c>
      <c r="I15" s="207">
        <f>I16+I20+I26+I29</f>
        <v>6014.6</v>
      </c>
      <c r="J15" s="207">
        <f>J16+J20+J26+J29</f>
        <v>5857</v>
      </c>
      <c r="K15" s="170">
        <f aca="true" t="shared" si="0" ref="K15:K24">J15/I15</f>
        <v>0.9737970937385694</v>
      </c>
    </row>
    <row r="16" spans="2:11" ht="73.5" customHeight="1" thickBot="1">
      <c r="B16" s="90" t="s">
        <v>66</v>
      </c>
      <c r="C16" s="110" t="s">
        <v>11</v>
      </c>
      <c r="D16" s="80" t="s">
        <v>13</v>
      </c>
      <c r="E16" s="110"/>
      <c r="F16" s="80"/>
      <c r="G16" s="81">
        <f>G17</f>
        <v>76</v>
      </c>
      <c r="H16" s="208">
        <f aca="true" t="shared" si="1" ref="H16:J17">H17</f>
        <v>1025.31</v>
      </c>
      <c r="I16" s="238">
        <f>$I$17</f>
        <v>1155.5</v>
      </c>
      <c r="J16" s="238">
        <f>J18+J19</f>
        <v>1133.7</v>
      </c>
      <c r="K16" s="162">
        <f t="shared" si="0"/>
        <v>0.981133708351363</v>
      </c>
    </row>
    <row r="17" spans="2:11" ht="18.75">
      <c r="B17" s="60" t="s">
        <v>67</v>
      </c>
      <c r="C17" s="18" t="s">
        <v>11</v>
      </c>
      <c r="D17" s="19" t="s">
        <v>13</v>
      </c>
      <c r="E17" s="18" t="s">
        <v>93</v>
      </c>
      <c r="F17" s="19"/>
      <c r="G17" s="101">
        <f>G18</f>
        <v>76</v>
      </c>
      <c r="H17" s="209">
        <f t="shared" si="1"/>
        <v>1025.31</v>
      </c>
      <c r="I17" s="209">
        <f>I18+I19</f>
        <v>1155.5</v>
      </c>
      <c r="J17" s="209">
        <f t="shared" si="1"/>
        <v>1003.5</v>
      </c>
      <c r="K17" s="163">
        <f t="shared" si="0"/>
        <v>0.8684552141929901</v>
      </c>
    </row>
    <row r="18" spans="2:11" ht="58.5" customHeight="1">
      <c r="B18" s="242" t="s">
        <v>81</v>
      </c>
      <c r="C18" s="79" t="s">
        <v>11</v>
      </c>
      <c r="D18" s="24" t="s">
        <v>13</v>
      </c>
      <c r="E18" s="241" t="s">
        <v>93</v>
      </c>
      <c r="F18" s="24" t="s">
        <v>80</v>
      </c>
      <c r="G18" s="103">
        <v>76</v>
      </c>
      <c r="H18" s="210">
        <v>1025.31</v>
      </c>
      <c r="I18" s="210">
        <v>1025.3</v>
      </c>
      <c r="J18" s="210">
        <v>1003.5</v>
      </c>
      <c r="K18" s="181">
        <f t="shared" si="0"/>
        <v>0.9787379303618453</v>
      </c>
    </row>
    <row r="19" spans="2:11" ht="58.5" customHeight="1">
      <c r="B19" s="242" t="s">
        <v>81</v>
      </c>
      <c r="C19" s="248" t="s">
        <v>11</v>
      </c>
      <c r="D19" s="64" t="s">
        <v>13</v>
      </c>
      <c r="E19" s="248" t="s">
        <v>225</v>
      </c>
      <c r="F19" s="64" t="s">
        <v>80</v>
      </c>
      <c r="G19" s="67"/>
      <c r="H19" s="65">
        <v>0</v>
      </c>
      <c r="I19" s="65">
        <v>130.2</v>
      </c>
      <c r="J19" s="65">
        <v>130.2</v>
      </c>
      <c r="K19" s="166">
        <f t="shared" si="0"/>
        <v>1</v>
      </c>
    </row>
    <row r="20" spans="2:11" ht="79.5" customHeight="1" thickBot="1">
      <c r="B20" s="133" t="s">
        <v>68</v>
      </c>
      <c r="C20" s="243" t="s">
        <v>11</v>
      </c>
      <c r="D20" s="243" t="s">
        <v>17</v>
      </c>
      <c r="E20" s="243"/>
      <c r="F20" s="243"/>
      <c r="G20" s="244">
        <f>G21</f>
        <v>128</v>
      </c>
      <c r="H20" s="246">
        <f>H21</f>
        <v>3898.5099999999998</v>
      </c>
      <c r="I20" s="247">
        <f>I21+I23</f>
        <v>3976.6</v>
      </c>
      <c r="J20" s="247">
        <f>J21+J23</f>
        <v>3943.7999999999997</v>
      </c>
      <c r="K20" s="164">
        <f t="shared" si="0"/>
        <v>0.9917517477241864</v>
      </c>
    </row>
    <row r="21" spans="2:11" ht="41.25" customHeight="1">
      <c r="B21" s="118" t="s">
        <v>82</v>
      </c>
      <c r="C21" s="119" t="s">
        <v>11</v>
      </c>
      <c r="D21" s="119" t="s">
        <v>17</v>
      </c>
      <c r="E21" s="120" t="s">
        <v>94</v>
      </c>
      <c r="F21" s="121"/>
      <c r="G21" s="122">
        <f>G22</f>
        <v>128</v>
      </c>
      <c r="H21" s="211">
        <f>H22+H24+H25</f>
        <v>3898.5099999999998</v>
      </c>
      <c r="I21" s="211">
        <f>I22+I24</f>
        <v>3898.5</v>
      </c>
      <c r="J21" s="211">
        <f>J22+J24</f>
        <v>3865.7</v>
      </c>
      <c r="K21" s="165">
        <f t="shared" si="0"/>
        <v>0.9915865076311401</v>
      </c>
    </row>
    <row r="22" spans="2:11" ht="56.25" customHeight="1">
      <c r="B22" s="111" t="s">
        <v>81</v>
      </c>
      <c r="C22" s="64" t="s">
        <v>11</v>
      </c>
      <c r="D22" s="64" t="s">
        <v>17</v>
      </c>
      <c r="E22" s="64" t="s">
        <v>94</v>
      </c>
      <c r="F22" s="64" t="s">
        <v>80</v>
      </c>
      <c r="G22" s="67">
        <v>128</v>
      </c>
      <c r="H22" s="65">
        <v>3514.91</v>
      </c>
      <c r="I22" s="65">
        <v>3514.9</v>
      </c>
      <c r="J22" s="65">
        <v>3493.5</v>
      </c>
      <c r="K22" s="166">
        <f t="shared" si="0"/>
        <v>0.993911633332385</v>
      </c>
    </row>
    <row r="23" spans="2:11" ht="56.25" customHeight="1">
      <c r="B23" s="111" t="s">
        <v>81</v>
      </c>
      <c r="C23" s="64" t="s">
        <v>11</v>
      </c>
      <c r="D23" s="64" t="s">
        <v>17</v>
      </c>
      <c r="E23" s="248" t="s">
        <v>225</v>
      </c>
      <c r="F23" s="64" t="s">
        <v>80</v>
      </c>
      <c r="G23" s="138"/>
      <c r="H23" s="212">
        <v>0</v>
      </c>
      <c r="I23" s="212">
        <v>78.1</v>
      </c>
      <c r="J23" s="212">
        <v>78.1</v>
      </c>
      <c r="K23" s="167">
        <f t="shared" si="0"/>
        <v>1</v>
      </c>
    </row>
    <row r="24" spans="2:11" ht="60" customHeight="1">
      <c r="B24" s="73" t="s">
        <v>84</v>
      </c>
      <c r="C24" s="35" t="s">
        <v>11</v>
      </c>
      <c r="D24" s="35" t="s">
        <v>17</v>
      </c>
      <c r="E24" s="123" t="s">
        <v>94</v>
      </c>
      <c r="F24" s="35" t="s">
        <v>83</v>
      </c>
      <c r="G24" s="100">
        <v>128</v>
      </c>
      <c r="H24" s="212">
        <v>383.6</v>
      </c>
      <c r="I24" s="212">
        <v>383.6</v>
      </c>
      <c r="J24" s="212">
        <v>372.2</v>
      </c>
      <c r="K24" s="167">
        <f t="shared" si="0"/>
        <v>0.9702815432742439</v>
      </c>
    </row>
    <row r="25" spans="2:11" ht="19.5" thickBot="1">
      <c r="B25" s="66"/>
      <c r="C25" s="87"/>
      <c r="D25" s="87"/>
      <c r="E25" s="87"/>
      <c r="F25" s="87"/>
      <c r="G25" s="107"/>
      <c r="H25" s="88"/>
      <c r="I25" s="88"/>
      <c r="J25" s="88"/>
      <c r="K25" s="168"/>
    </row>
    <row r="26" spans="2:12" ht="19.5" thickBot="1">
      <c r="B26" s="90" t="s">
        <v>22</v>
      </c>
      <c r="C26" s="80" t="s">
        <v>11</v>
      </c>
      <c r="D26" s="80" t="s">
        <v>57</v>
      </c>
      <c r="E26" s="80"/>
      <c r="F26" s="80"/>
      <c r="G26" s="81">
        <f>G27</f>
        <v>-127</v>
      </c>
      <c r="H26" s="208">
        <f>H27</f>
        <v>20</v>
      </c>
      <c r="I26" s="208">
        <f>I27</f>
        <v>20</v>
      </c>
      <c r="J26" s="208">
        <f>J27</f>
        <v>0</v>
      </c>
      <c r="K26" s="162">
        <v>0</v>
      </c>
      <c r="L26" s="3"/>
    </row>
    <row r="27" spans="2:11" ht="37.5">
      <c r="B27" s="60" t="s">
        <v>69</v>
      </c>
      <c r="C27" s="19" t="s">
        <v>11</v>
      </c>
      <c r="D27" s="19" t="s">
        <v>57</v>
      </c>
      <c r="E27" s="19" t="str">
        <f>$E$28</f>
        <v>62 0 00 0Ж100</v>
      </c>
      <c r="F27" s="19"/>
      <c r="G27" s="61">
        <f>G28</f>
        <v>-127</v>
      </c>
      <c r="H27" s="215">
        <f>H28</f>
        <v>20</v>
      </c>
      <c r="I27" s="215">
        <f>I28</f>
        <v>20</v>
      </c>
      <c r="J27" s="216">
        <v>0</v>
      </c>
      <c r="K27" s="163">
        <v>0</v>
      </c>
    </row>
    <row r="28" spans="2:11" ht="19.5" thickBot="1">
      <c r="B28" s="63" t="s">
        <v>78</v>
      </c>
      <c r="C28" s="24" t="s">
        <v>11</v>
      </c>
      <c r="D28" s="24" t="s">
        <v>57</v>
      </c>
      <c r="E28" s="19" t="s">
        <v>128</v>
      </c>
      <c r="F28" s="24" t="s">
        <v>79</v>
      </c>
      <c r="G28" s="62">
        <v>-127</v>
      </c>
      <c r="H28" s="217">
        <v>20</v>
      </c>
      <c r="I28" s="217">
        <v>20</v>
      </c>
      <c r="J28" s="218">
        <v>0</v>
      </c>
      <c r="K28" s="172">
        <v>0</v>
      </c>
    </row>
    <row r="29" spans="2:11" ht="36" customHeight="1" thickBot="1">
      <c r="B29" s="189" t="s">
        <v>24</v>
      </c>
      <c r="C29" s="150" t="s">
        <v>11</v>
      </c>
      <c r="D29" s="150" t="s">
        <v>23</v>
      </c>
      <c r="E29" s="150"/>
      <c r="F29" s="150"/>
      <c r="G29" s="151" t="e">
        <f>G30+#REF!</f>
        <v>#REF!</v>
      </c>
      <c r="H29" s="219">
        <f>H30+H38+H35+H39+H44</f>
        <v>737.9000000000001</v>
      </c>
      <c r="I29" s="338">
        <f>I30+I35+I39+I44</f>
        <v>862.5</v>
      </c>
      <c r="J29" s="219">
        <f>J30+J35+J39+J44</f>
        <v>779.5</v>
      </c>
      <c r="K29" s="173">
        <f aca="true" t="shared" si="2" ref="K29:K46">J29/I29</f>
        <v>0.903768115942029</v>
      </c>
    </row>
    <row r="30" spans="2:11" ht="75.75" customHeight="1">
      <c r="B30" s="89" t="s">
        <v>86</v>
      </c>
      <c r="C30" s="115" t="s">
        <v>11</v>
      </c>
      <c r="D30" s="115" t="s">
        <v>23</v>
      </c>
      <c r="E30" s="115" t="s">
        <v>127</v>
      </c>
      <c r="F30" s="115"/>
      <c r="G30" s="116" t="e">
        <f>#REF!+#REF!+#REF!</f>
        <v>#REF!</v>
      </c>
      <c r="H30" s="214">
        <f>H31+H33</f>
        <v>82.2</v>
      </c>
      <c r="I30" s="214">
        <f>I31+I33</f>
        <v>33</v>
      </c>
      <c r="J30" s="214">
        <f>J31+J33</f>
        <v>33</v>
      </c>
      <c r="K30" s="174">
        <f>J30/I30</f>
        <v>1</v>
      </c>
    </row>
    <row r="31" spans="2:11" ht="77.25" customHeight="1">
      <c r="B31" s="89" t="s">
        <v>87</v>
      </c>
      <c r="C31" s="113" t="s">
        <v>11</v>
      </c>
      <c r="D31" s="113" t="s">
        <v>23</v>
      </c>
      <c r="E31" s="115" t="s">
        <v>126</v>
      </c>
      <c r="F31" s="22"/>
      <c r="G31" s="102"/>
      <c r="H31" s="214">
        <f>H32</f>
        <v>33</v>
      </c>
      <c r="I31" s="214">
        <f>I32</f>
        <v>33</v>
      </c>
      <c r="J31" s="214">
        <f>J32</f>
        <v>33</v>
      </c>
      <c r="K31" s="166">
        <f t="shared" si="2"/>
        <v>1</v>
      </c>
    </row>
    <row r="32" spans="2:11" ht="54" customHeight="1">
      <c r="B32" s="94" t="s">
        <v>84</v>
      </c>
      <c r="C32" s="24" t="s">
        <v>11</v>
      </c>
      <c r="D32" s="24" t="s">
        <v>23</v>
      </c>
      <c r="E32" s="35" t="s">
        <v>126</v>
      </c>
      <c r="F32" s="24" t="s">
        <v>83</v>
      </c>
      <c r="G32" s="103"/>
      <c r="H32" s="88">
        <v>33</v>
      </c>
      <c r="I32" s="88">
        <v>33</v>
      </c>
      <c r="J32" s="88">
        <v>33</v>
      </c>
      <c r="K32" s="168">
        <f t="shared" si="2"/>
        <v>1</v>
      </c>
    </row>
    <row r="33" spans="2:11" ht="54" customHeight="1">
      <c r="B33" s="114" t="s">
        <v>124</v>
      </c>
      <c r="C33" s="64" t="s">
        <v>11</v>
      </c>
      <c r="D33" s="64" t="s">
        <v>23</v>
      </c>
      <c r="E33" s="64" t="s">
        <v>125</v>
      </c>
      <c r="F33" s="64"/>
      <c r="G33" s="67"/>
      <c r="H33" s="65">
        <v>49.2</v>
      </c>
      <c r="I33" s="65">
        <v>0</v>
      </c>
      <c r="J33" s="88">
        <v>0</v>
      </c>
      <c r="K33" s="168" t="e">
        <f t="shared" si="2"/>
        <v>#DIV/0!</v>
      </c>
    </row>
    <row r="34" spans="2:11" ht="54" customHeight="1">
      <c r="B34" s="66" t="s">
        <v>84</v>
      </c>
      <c r="C34" s="64" t="s">
        <v>11</v>
      </c>
      <c r="D34" s="64" t="s">
        <v>23</v>
      </c>
      <c r="E34" s="64" t="s">
        <v>125</v>
      </c>
      <c r="F34" s="64" t="s">
        <v>83</v>
      </c>
      <c r="G34" s="67"/>
      <c r="H34" s="65">
        <v>49.2</v>
      </c>
      <c r="I34" s="65">
        <v>0</v>
      </c>
      <c r="J34" s="65">
        <v>0</v>
      </c>
      <c r="K34" s="168" t="e">
        <f t="shared" si="2"/>
        <v>#DIV/0!</v>
      </c>
    </row>
    <row r="35" spans="2:16" ht="39.75" customHeight="1" thickBot="1">
      <c r="B35" s="134" t="s">
        <v>88</v>
      </c>
      <c r="C35" s="260" t="s">
        <v>11</v>
      </c>
      <c r="D35" s="243" t="s">
        <v>23</v>
      </c>
      <c r="E35" s="243" t="s">
        <v>134</v>
      </c>
      <c r="F35" s="243"/>
      <c r="G35" s="244"/>
      <c r="H35" s="131">
        <f>H36+H37</f>
        <v>625.7</v>
      </c>
      <c r="I35" s="131">
        <f>I36+I37+I38</f>
        <v>829.5</v>
      </c>
      <c r="J35" s="131">
        <f>J36+J37+J38</f>
        <v>746.5</v>
      </c>
      <c r="K35" s="177">
        <f t="shared" si="2"/>
        <v>0.8999397227245328</v>
      </c>
      <c r="P35" s="48"/>
    </row>
    <row r="36" spans="2:11" ht="60.75" customHeight="1">
      <c r="B36" s="94" t="s">
        <v>84</v>
      </c>
      <c r="C36" s="35" t="s">
        <v>11</v>
      </c>
      <c r="D36" s="35" t="s">
        <v>23</v>
      </c>
      <c r="E36" s="64" t="s">
        <v>130</v>
      </c>
      <c r="F36" s="35" t="s">
        <v>83</v>
      </c>
      <c r="G36" s="74"/>
      <c r="H36" s="220">
        <v>451.7</v>
      </c>
      <c r="I36" s="220">
        <v>640.5</v>
      </c>
      <c r="J36" s="221">
        <v>591.7</v>
      </c>
      <c r="K36" s="176">
        <f t="shared" si="2"/>
        <v>0.9238095238095239</v>
      </c>
    </row>
    <row r="37" spans="2:11" ht="38.25" customHeight="1">
      <c r="B37" s="66" t="s">
        <v>77</v>
      </c>
      <c r="C37" s="64" t="s">
        <v>11</v>
      </c>
      <c r="D37" s="64" t="s">
        <v>23</v>
      </c>
      <c r="E37" s="64" t="s">
        <v>130</v>
      </c>
      <c r="F37" s="64" t="s">
        <v>85</v>
      </c>
      <c r="G37" s="138"/>
      <c r="H37" s="222">
        <v>174</v>
      </c>
      <c r="I37" s="65">
        <v>179</v>
      </c>
      <c r="J37" s="65">
        <v>154.8</v>
      </c>
      <c r="K37" s="167">
        <f t="shared" si="2"/>
        <v>0.8648044692737431</v>
      </c>
    </row>
    <row r="38" spans="2:11" ht="38.25" customHeight="1">
      <c r="B38" s="66" t="s">
        <v>100</v>
      </c>
      <c r="C38" s="64" t="s">
        <v>11</v>
      </c>
      <c r="D38" s="64" t="s">
        <v>23</v>
      </c>
      <c r="E38" s="64" t="s">
        <v>129</v>
      </c>
      <c r="F38" s="64" t="s">
        <v>85</v>
      </c>
      <c r="G38" s="138"/>
      <c r="H38" s="222">
        <v>10</v>
      </c>
      <c r="I38" s="65">
        <v>10</v>
      </c>
      <c r="J38" s="65">
        <v>0</v>
      </c>
      <c r="K38" s="167">
        <f t="shared" si="2"/>
        <v>0</v>
      </c>
    </row>
    <row r="39" spans="2:11" ht="154.5" customHeight="1" thickBot="1">
      <c r="B39" s="152" t="s">
        <v>104</v>
      </c>
      <c r="C39" s="125" t="s">
        <v>11</v>
      </c>
      <c r="D39" s="125" t="s">
        <v>23</v>
      </c>
      <c r="E39" s="125" t="s">
        <v>131</v>
      </c>
      <c r="F39" s="125"/>
      <c r="G39" s="127"/>
      <c r="H39" s="131">
        <f>H40+H42</f>
        <v>10</v>
      </c>
      <c r="I39" s="131">
        <f>I40+I42</f>
        <v>0</v>
      </c>
      <c r="J39" s="131">
        <f>J40</f>
        <v>0</v>
      </c>
      <c r="K39" s="177" t="e">
        <f>J39/I39</f>
        <v>#DIV/0!</v>
      </c>
    </row>
    <row r="40" spans="2:11" ht="58.5" customHeight="1">
      <c r="B40" s="94" t="s">
        <v>133</v>
      </c>
      <c r="C40" s="87" t="s">
        <v>11</v>
      </c>
      <c r="D40" s="87" t="s">
        <v>23</v>
      </c>
      <c r="E40" s="87" t="s">
        <v>132</v>
      </c>
      <c r="F40" s="87" t="s">
        <v>112</v>
      </c>
      <c r="G40" s="98"/>
      <c r="H40" s="88">
        <f>$H$41</f>
        <v>5</v>
      </c>
      <c r="I40" s="88">
        <v>0</v>
      </c>
      <c r="J40" s="88">
        <v>0</v>
      </c>
      <c r="K40" s="168" t="e">
        <f t="shared" si="2"/>
        <v>#DIV/0!</v>
      </c>
    </row>
    <row r="41" spans="2:11" ht="58.5" customHeight="1">
      <c r="B41" s="66" t="s">
        <v>84</v>
      </c>
      <c r="C41" s="87" t="s">
        <v>11</v>
      </c>
      <c r="D41" s="87" t="s">
        <v>23</v>
      </c>
      <c r="E41" s="87" t="s">
        <v>132</v>
      </c>
      <c r="F41" s="87" t="s">
        <v>83</v>
      </c>
      <c r="G41" s="98"/>
      <c r="H41" s="88">
        <v>5</v>
      </c>
      <c r="I41" s="88">
        <v>0</v>
      </c>
      <c r="J41" s="88">
        <v>0</v>
      </c>
      <c r="K41" s="168" t="e">
        <f t="shared" si="2"/>
        <v>#DIV/0!</v>
      </c>
    </row>
    <row r="42" spans="2:11" ht="94.5" customHeight="1">
      <c r="B42" s="66" t="s">
        <v>135</v>
      </c>
      <c r="C42" s="87" t="s">
        <v>11</v>
      </c>
      <c r="D42" s="87" t="s">
        <v>23</v>
      </c>
      <c r="E42" s="87" t="s">
        <v>136</v>
      </c>
      <c r="F42" s="87" t="s">
        <v>112</v>
      </c>
      <c r="G42" s="98"/>
      <c r="H42" s="88">
        <f>$H$43</f>
        <v>5</v>
      </c>
      <c r="I42" s="88">
        <v>0</v>
      </c>
      <c r="J42" s="88">
        <v>0</v>
      </c>
      <c r="K42" s="168" t="e">
        <f t="shared" si="2"/>
        <v>#DIV/0!</v>
      </c>
    </row>
    <row r="43" spans="2:11" ht="58.5" customHeight="1">
      <c r="B43" s="66" t="s">
        <v>84</v>
      </c>
      <c r="C43" s="87" t="s">
        <v>11</v>
      </c>
      <c r="D43" s="87" t="s">
        <v>23</v>
      </c>
      <c r="E43" s="87" t="s">
        <v>136</v>
      </c>
      <c r="F43" s="87" t="s">
        <v>83</v>
      </c>
      <c r="G43" s="98"/>
      <c r="H43" s="88">
        <v>5</v>
      </c>
      <c r="I43" s="88">
        <v>0</v>
      </c>
      <c r="J43" s="88"/>
      <c r="K43" s="168" t="e">
        <f t="shared" si="2"/>
        <v>#DIV/0!</v>
      </c>
    </row>
    <row r="44" spans="2:11" ht="124.5" customHeight="1">
      <c r="B44" s="206" t="s">
        <v>108</v>
      </c>
      <c r="C44" s="142" t="s">
        <v>11</v>
      </c>
      <c r="D44" s="142" t="s">
        <v>23</v>
      </c>
      <c r="E44" s="142" t="s">
        <v>140</v>
      </c>
      <c r="F44" s="64"/>
      <c r="G44" s="67"/>
      <c r="H44" s="223">
        <f>$H$46</f>
        <v>10</v>
      </c>
      <c r="I44" s="223">
        <f>$I$46</f>
        <v>0</v>
      </c>
      <c r="J44" s="65">
        <v>0</v>
      </c>
      <c r="K44" s="166" t="e">
        <f t="shared" si="2"/>
        <v>#DIV/0!</v>
      </c>
    </row>
    <row r="45" spans="2:11" ht="50.25" customHeight="1">
      <c r="B45" s="274" t="s">
        <v>141</v>
      </c>
      <c r="C45" s="142" t="s">
        <v>11</v>
      </c>
      <c r="D45" s="142" t="s">
        <v>23</v>
      </c>
      <c r="E45" s="64" t="s">
        <v>138</v>
      </c>
      <c r="F45" s="64" t="s">
        <v>112</v>
      </c>
      <c r="G45" s="67"/>
      <c r="H45" s="223">
        <f>$H$46</f>
        <v>10</v>
      </c>
      <c r="I45" s="65">
        <v>0</v>
      </c>
      <c r="J45" s="65">
        <v>0</v>
      </c>
      <c r="K45" s="166"/>
    </row>
    <row r="46" spans="2:11" ht="41.25" customHeight="1">
      <c r="B46" s="66" t="s">
        <v>137</v>
      </c>
      <c r="C46" s="64" t="s">
        <v>11</v>
      </c>
      <c r="D46" s="64" t="s">
        <v>23</v>
      </c>
      <c r="E46" s="64" t="s">
        <v>138</v>
      </c>
      <c r="F46" s="64" t="s">
        <v>139</v>
      </c>
      <c r="G46" s="67"/>
      <c r="H46" s="65">
        <v>10</v>
      </c>
      <c r="I46" s="65">
        <v>0</v>
      </c>
      <c r="J46" s="65">
        <v>0</v>
      </c>
      <c r="K46" s="166" t="e">
        <f t="shared" si="2"/>
        <v>#DIV/0!</v>
      </c>
    </row>
    <row r="47" spans="2:11" ht="29.25" customHeight="1" thickBot="1">
      <c r="B47" s="205" t="s">
        <v>95</v>
      </c>
      <c r="C47" s="125" t="s">
        <v>13</v>
      </c>
      <c r="D47" s="125" t="s">
        <v>73</v>
      </c>
      <c r="E47" s="125"/>
      <c r="F47" s="125"/>
      <c r="G47" s="127"/>
      <c r="H47" s="224">
        <f>+H48</f>
        <v>241.6</v>
      </c>
      <c r="I47" s="239">
        <f>+I48</f>
        <v>241.6</v>
      </c>
      <c r="J47" s="224">
        <f>+J48</f>
        <v>241.6</v>
      </c>
      <c r="K47" s="177">
        <f aca="true" t="shared" si="3" ref="K47:K87">J47/I47</f>
        <v>1</v>
      </c>
    </row>
    <row r="48" spans="2:11" ht="62.25" customHeight="1" thickBot="1">
      <c r="B48" s="126" t="s">
        <v>97</v>
      </c>
      <c r="C48" s="125" t="s">
        <v>13</v>
      </c>
      <c r="D48" s="125" t="s">
        <v>15</v>
      </c>
      <c r="E48" s="125" t="s">
        <v>96</v>
      </c>
      <c r="F48" s="125"/>
      <c r="G48" s="127"/>
      <c r="H48" s="224">
        <f>H49+H50</f>
        <v>241.6</v>
      </c>
      <c r="I48" s="224">
        <f>I49+I50</f>
        <v>241.6</v>
      </c>
      <c r="J48" s="224">
        <f>J49+J50</f>
        <v>241.6</v>
      </c>
      <c r="K48" s="175">
        <f t="shared" si="3"/>
        <v>1</v>
      </c>
    </row>
    <row r="49" spans="2:11" ht="62.25" customHeight="1">
      <c r="B49" s="139" t="s">
        <v>81</v>
      </c>
      <c r="C49" s="95" t="s">
        <v>13</v>
      </c>
      <c r="D49" s="95" t="s">
        <v>15</v>
      </c>
      <c r="E49" s="95" t="s">
        <v>96</v>
      </c>
      <c r="F49" s="95" t="s">
        <v>80</v>
      </c>
      <c r="G49" s="104"/>
      <c r="H49" s="225">
        <v>221.6</v>
      </c>
      <c r="I49" s="225">
        <v>200</v>
      </c>
      <c r="J49" s="225">
        <v>200</v>
      </c>
      <c r="K49" s="176">
        <f t="shared" si="3"/>
        <v>1</v>
      </c>
    </row>
    <row r="50" spans="2:11" ht="54.75" customHeight="1">
      <c r="B50" s="66" t="s">
        <v>84</v>
      </c>
      <c r="C50" s="64" t="s">
        <v>13</v>
      </c>
      <c r="D50" s="64" t="s">
        <v>15</v>
      </c>
      <c r="E50" s="64" t="s">
        <v>96</v>
      </c>
      <c r="F50" s="64" t="s">
        <v>83</v>
      </c>
      <c r="G50" s="67"/>
      <c r="H50" s="65">
        <v>20</v>
      </c>
      <c r="I50" s="65">
        <v>41.6</v>
      </c>
      <c r="J50" s="65">
        <v>41.6</v>
      </c>
      <c r="K50" s="166">
        <f t="shared" si="3"/>
        <v>1</v>
      </c>
    </row>
    <row r="51" spans="2:11" ht="54.75" customHeight="1">
      <c r="B51" s="269" t="s">
        <v>116</v>
      </c>
      <c r="C51" s="156" t="s">
        <v>15</v>
      </c>
      <c r="D51" s="156" t="s">
        <v>73</v>
      </c>
      <c r="E51" s="64"/>
      <c r="F51" s="64"/>
      <c r="G51" s="67"/>
      <c r="H51" s="223">
        <f>$H$53</f>
        <v>70</v>
      </c>
      <c r="I51" s="223">
        <f>$I$53</f>
        <v>50</v>
      </c>
      <c r="J51" s="223">
        <f>$J$52</f>
        <v>44.2</v>
      </c>
      <c r="K51" s="169">
        <f t="shared" si="3"/>
        <v>0.884</v>
      </c>
    </row>
    <row r="52" spans="2:11" ht="54.75" customHeight="1">
      <c r="B52" s="114" t="s">
        <v>117</v>
      </c>
      <c r="C52" s="142" t="s">
        <v>15</v>
      </c>
      <c r="D52" s="142" t="s">
        <v>52</v>
      </c>
      <c r="E52" s="142" t="s">
        <v>119</v>
      </c>
      <c r="F52" s="142" t="s">
        <v>112</v>
      </c>
      <c r="G52" s="160"/>
      <c r="H52" s="223">
        <f>H54+H56+H58</f>
        <v>70</v>
      </c>
      <c r="I52" s="223">
        <f>$I$53</f>
        <v>50</v>
      </c>
      <c r="J52" s="223">
        <f>$J$53</f>
        <v>44.2</v>
      </c>
      <c r="K52" s="186">
        <f t="shared" si="3"/>
        <v>0.884</v>
      </c>
    </row>
    <row r="53" spans="2:11" ht="56.25" customHeight="1">
      <c r="B53" s="66" t="s">
        <v>118</v>
      </c>
      <c r="C53" s="64" t="s">
        <v>15</v>
      </c>
      <c r="D53" s="64" t="s">
        <v>52</v>
      </c>
      <c r="E53" s="64" t="s">
        <v>119</v>
      </c>
      <c r="F53" s="64" t="s">
        <v>112</v>
      </c>
      <c r="G53" s="67"/>
      <c r="H53" s="65">
        <f>H54+H56+H58</f>
        <v>70</v>
      </c>
      <c r="I53" s="65">
        <f>I54+I56+I58</f>
        <v>50</v>
      </c>
      <c r="J53" s="65">
        <f>J54+J56+J58</f>
        <v>44.2</v>
      </c>
      <c r="K53" s="168">
        <f t="shared" si="3"/>
        <v>0.884</v>
      </c>
    </row>
    <row r="54" spans="2:11" ht="56.25" customHeight="1">
      <c r="B54" s="66" t="s">
        <v>142</v>
      </c>
      <c r="C54" s="64" t="s">
        <v>15</v>
      </c>
      <c r="D54" s="64" t="s">
        <v>52</v>
      </c>
      <c r="E54" s="64" t="s">
        <v>143</v>
      </c>
      <c r="F54" s="64" t="s">
        <v>112</v>
      </c>
      <c r="G54" s="67"/>
      <c r="H54" s="65">
        <f>$H$55</f>
        <v>18</v>
      </c>
      <c r="I54" s="65">
        <f>$I$55</f>
        <v>15</v>
      </c>
      <c r="J54" s="65">
        <f>$J$55</f>
        <v>15</v>
      </c>
      <c r="K54" s="168">
        <f t="shared" si="3"/>
        <v>1</v>
      </c>
    </row>
    <row r="55" spans="2:11" ht="56.25" customHeight="1">
      <c r="B55" s="66" t="s">
        <v>84</v>
      </c>
      <c r="C55" s="64" t="s">
        <v>15</v>
      </c>
      <c r="D55" s="64" t="s">
        <v>52</v>
      </c>
      <c r="E55" s="64" t="s">
        <v>143</v>
      </c>
      <c r="F55" s="64" t="s">
        <v>83</v>
      </c>
      <c r="G55" s="67"/>
      <c r="H55" s="65">
        <v>18</v>
      </c>
      <c r="I55" s="65">
        <v>15</v>
      </c>
      <c r="J55" s="65">
        <v>15</v>
      </c>
      <c r="K55" s="168">
        <f t="shared" si="3"/>
        <v>1</v>
      </c>
    </row>
    <row r="56" spans="2:11" ht="56.25" customHeight="1">
      <c r="B56" s="66" t="s">
        <v>144</v>
      </c>
      <c r="C56" s="64" t="s">
        <v>15</v>
      </c>
      <c r="D56" s="64" t="s">
        <v>52</v>
      </c>
      <c r="E56" s="64" t="s">
        <v>145</v>
      </c>
      <c r="F56" s="64" t="s">
        <v>112</v>
      </c>
      <c r="G56" s="67"/>
      <c r="H56" s="65">
        <f>$H$57</f>
        <v>27</v>
      </c>
      <c r="I56" s="65">
        <f>$I$57</f>
        <v>12</v>
      </c>
      <c r="J56" s="65">
        <f>$J$57</f>
        <v>12</v>
      </c>
      <c r="K56" s="168">
        <f t="shared" si="3"/>
        <v>1</v>
      </c>
    </row>
    <row r="57" spans="2:11" ht="56.25" customHeight="1">
      <c r="B57" s="66" t="s">
        <v>84</v>
      </c>
      <c r="C57" s="64" t="s">
        <v>15</v>
      </c>
      <c r="D57" s="64" t="s">
        <v>52</v>
      </c>
      <c r="E57" s="64" t="s">
        <v>145</v>
      </c>
      <c r="F57" s="64" t="s">
        <v>83</v>
      </c>
      <c r="G57" s="67"/>
      <c r="H57" s="65">
        <v>27</v>
      </c>
      <c r="I57" s="65">
        <v>12</v>
      </c>
      <c r="J57" s="65">
        <v>12</v>
      </c>
      <c r="K57" s="168">
        <f t="shared" si="3"/>
        <v>1</v>
      </c>
    </row>
    <row r="58" spans="2:11" ht="56.25" customHeight="1">
      <c r="B58" s="66" t="s">
        <v>146</v>
      </c>
      <c r="C58" s="64" t="s">
        <v>15</v>
      </c>
      <c r="D58" s="64" t="s">
        <v>52</v>
      </c>
      <c r="E58" s="64" t="s">
        <v>147</v>
      </c>
      <c r="F58" s="64" t="s">
        <v>112</v>
      </c>
      <c r="G58" s="67"/>
      <c r="H58" s="65">
        <f>$H$59</f>
        <v>25</v>
      </c>
      <c r="I58" s="65">
        <f>$I$59</f>
        <v>23</v>
      </c>
      <c r="J58" s="65">
        <f>$J$59</f>
        <v>17.2</v>
      </c>
      <c r="K58" s="168">
        <f t="shared" si="3"/>
        <v>0.7478260869565218</v>
      </c>
    </row>
    <row r="59" spans="2:11" ht="54" customHeight="1">
      <c r="B59" s="66" t="s">
        <v>84</v>
      </c>
      <c r="C59" s="64" t="s">
        <v>15</v>
      </c>
      <c r="D59" s="64" t="s">
        <v>52</v>
      </c>
      <c r="E59" s="64" t="s">
        <v>147</v>
      </c>
      <c r="F59" s="64" t="s">
        <v>83</v>
      </c>
      <c r="G59" s="67"/>
      <c r="H59" s="65">
        <v>25</v>
      </c>
      <c r="I59" s="65">
        <v>23</v>
      </c>
      <c r="J59" s="65">
        <v>17.2</v>
      </c>
      <c r="K59" s="168">
        <f t="shared" si="3"/>
        <v>0.7478260869565218</v>
      </c>
    </row>
    <row r="60" spans="2:11" ht="54.75" customHeight="1">
      <c r="B60" s="308" t="s">
        <v>26</v>
      </c>
      <c r="C60" s="156" t="s">
        <v>17</v>
      </c>
      <c r="D60" s="156" t="s">
        <v>73</v>
      </c>
      <c r="E60" s="156"/>
      <c r="F60" s="156"/>
      <c r="G60" s="157"/>
      <c r="H60" s="226">
        <f>H61+H64+H81</f>
        <v>1913.6000000000001</v>
      </c>
      <c r="I60" s="240">
        <f>I64+I81</f>
        <v>2967.1</v>
      </c>
      <c r="J60" s="226">
        <f>J64+J81</f>
        <v>2516.5</v>
      </c>
      <c r="K60" s="168">
        <f t="shared" si="3"/>
        <v>0.8481345421455293</v>
      </c>
    </row>
    <row r="61" spans="2:11" ht="54.75" customHeight="1">
      <c r="B61" s="114" t="s">
        <v>222</v>
      </c>
      <c r="C61" s="142" t="s">
        <v>17</v>
      </c>
      <c r="D61" s="142" t="s">
        <v>28</v>
      </c>
      <c r="E61" s="142" t="s">
        <v>213</v>
      </c>
      <c r="F61" s="142"/>
      <c r="G61" s="160"/>
      <c r="H61" s="223">
        <f>H62</f>
        <v>14.2</v>
      </c>
      <c r="I61" s="268">
        <v>0</v>
      </c>
      <c r="J61" s="223">
        <v>0</v>
      </c>
      <c r="K61" s="169" t="e">
        <f t="shared" si="3"/>
        <v>#DIV/0!</v>
      </c>
    </row>
    <row r="62" spans="2:11" ht="70.5" customHeight="1">
      <c r="B62" s="114" t="s">
        <v>223</v>
      </c>
      <c r="C62" s="142" t="s">
        <v>17</v>
      </c>
      <c r="D62" s="142" t="s">
        <v>28</v>
      </c>
      <c r="E62" s="142" t="s">
        <v>224</v>
      </c>
      <c r="F62" s="142" t="s">
        <v>112</v>
      </c>
      <c r="G62" s="160"/>
      <c r="H62" s="223">
        <v>14.2</v>
      </c>
      <c r="I62" s="268">
        <v>0</v>
      </c>
      <c r="J62" s="223">
        <v>0</v>
      </c>
      <c r="K62" s="169" t="e">
        <f t="shared" si="3"/>
        <v>#DIV/0!</v>
      </c>
    </row>
    <row r="63" spans="2:11" ht="54.75" customHeight="1">
      <c r="B63" s="66" t="s">
        <v>179</v>
      </c>
      <c r="C63" s="142" t="s">
        <v>17</v>
      </c>
      <c r="D63" s="142" t="s">
        <v>28</v>
      </c>
      <c r="E63" s="64" t="s">
        <v>224</v>
      </c>
      <c r="F63" s="142" t="s">
        <v>83</v>
      </c>
      <c r="G63" s="160"/>
      <c r="H63" s="223">
        <v>14.2</v>
      </c>
      <c r="I63" s="268">
        <v>0</v>
      </c>
      <c r="J63" s="223">
        <v>0</v>
      </c>
      <c r="K63" s="169" t="e">
        <f t="shared" si="3"/>
        <v>#DIV/0!</v>
      </c>
    </row>
    <row r="64" spans="2:11" ht="42" customHeight="1" thickBot="1">
      <c r="B64" s="205" t="s">
        <v>92</v>
      </c>
      <c r="C64" s="125" t="s">
        <v>17</v>
      </c>
      <c r="D64" s="125" t="s">
        <v>41</v>
      </c>
      <c r="E64" s="125"/>
      <c r="F64" s="125"/>
      <c r="G64" s="127"/>
      <c r="H64" s="131">
        <f>H65</f>
        <v>1849.4</v>
      </c>
      <c r="I64" s="131">
        <f>I65</f>
        <v>2936.1</v>
      </c>
      <c r="J64" s="131">
        <f>J65</f>
        <v>2486.5</v>
      </c>
      <c r="K64" s="309">
        <f t="shared" si="3"/>
        <v>0.8468717005551583</v>
      </c>
    </row>
    <row r="65" spans="2:11" ht="189.75" customHeight="1" thickBot="1">
      <c r="B65" s="140" t="s">
        <v>105</v>
      </c>
      <c r="C65" s="124" t="s">
        <v>17</v>
      </c>
      <c r="D65" s="132" t="s">
        <v>41</v>
      </c>
      <c r="E65" s="281" t="s">
        <v>148</v>
      </c>
      <c r="F65" s="76"/>
      <c r="G65" s="77"/>
      <c r="H65" s="72">
        <f>H66+H68+H71+H73+H75+H77+H79</f>
        <v>1849.4</v>
      </c>
      <c r="I65" s="72">
        <f>I66+I68+I71+I73+I75+I77+I79</f>
        <v>2936.1</v>
      </c>
      <c r="J65" s="72">
        <f>J66+J68+J71+J73+J75+J77+J79</f>
        <v>2486.5</v>
      </c>
      <c r="K65" s="162">
        <f t="shared" si="3"/>
        <v>0.8468717005551583</v>
      </c>
    </row>
    <row r="66" spans="2:16" ht="54.75" customHeight="1" thickBot="1">
      <c r="B66" s="66" t="s">
        <v>150</v>
      </c>
      <c r="C66" s="275" t="s">
        <v>17</v>
      </c>
      <c r="D66" s="280" t="s">
        <v>41</v>
      </c>
      <c r="E66" s="64" t="s">
        <v>149</v>
      </c>
      <c r="F66" s="87" t="s">
        <v>112</v>
      </c>
      <c r="G66" s="98"/>
      <c r="H66" s="276">
        <f>$H$67</f>
        <v>732.9</v>
      </c>
      <c r="I66" s="276">
        <f>$I$67</f>
        <v>732.9</v>
      </c>
      <c r="J66" s="88">
        <f>$J$67</f>
        <v>508.6</v>
      </c>
      <c r="K66" s="259">
        <f t="shared" si="3"/>
        <v>0.693955519170419</v>
      </c>
      <c r="P66" s="48"/>
    </row>
    <row r="67" spans="2:16" ht="52.5" customHeight="1" thickBot="1">
      <c r="B67" s="66" t="s">
        <v>151</v>
      </c>
      <c r="C67" s="275" t="s">
        <v>17</v>
      </c>
      <c r="D67" s="280" t="s">
        <v>41</v>
      </c>
      <c r="E67" s="64" t="s">
        <v>149</v>
      </c>
      <c r="F67" s="64" t="s">
        <v>83</v>
      </c>
      <c r="G67" s="67"/>
      <c r="H67" s="65">
        <v>732.9</v>
      </c>
      <c r="I67" s="65">
        <v>732.9</v>
      </c>
      <c r="J67" s="65">
        <v>508.6</v>
      </c>
      <c r="K67" s="259">
        <f t="shared" si="3"/>
        <v>0.693955519170419</v>
      </c>
      <c r="P67" s="48"/>
    </row>
    <row r="68" spans="2:16" ht="52.5" customHeight="1" thickBot="1">
      <c r="B68" s="66" t="s">
        <v>152</v>
      </c>
      <c r="C68" s="275" t="s">
        <v>17</v>
      </c>
      <c r="D68" s="280" t="s">
        <v>41</v>
      </c>
      <c r="E68" s="64" t="s">
        <v>159</v>
      </c>
      <c r="F68" s="64" t="s">
        <v>112</v>
      </c>
      <c r="G68" s="67"/>
      <c r="H68" s="65">
        <f>H69+H70</f>
        <v>830.1</v>
      </c>
      <c r="I68" s="65">
        <f>I69+I70</f>
        <v>1205.8</v>
      </c>
      <c r="J68" s="65">
        <f>J69+J70</f>
        <v>1140.8</v>
      </c>
      <c r="K68" s="259">
        <f t="shared" si="3"/>
        <v>0.9460938795820202</v>
      </c>
      <c r="P68" s="48"/>
    </row>
    <row r="69" spans="2:16" ht="39" customHeight="1" thickBot="1">
      <c r="B69" s="66" t="s">
        <v>151</v>
      </c>
      <c r="C69" s="275" t="s">
        <v>17</v>
      </c>
      <c r="D69" s="280" t="s">
        <v>41</v>
      </c>
      <c r="E69" s="64" t="s">
        <v>159</v>
      </c>
      <c r="F69" s="64" t="s">
        <v>83</v>
      </c>
      <c r="G69" s="67"/>
      <c r="H69" s="65">
        <v>680.1</v>
      </c>
      <c r="I69" s="65">
        <v>1045.8</v>
      </c>
      <c r="J69" s="65">
        <v>986.4</v>
      </c>
      <c r="K69" s="259">
        <f t="shared" si="3"/>
        <v>0.9432013769363167</v>
      </c>
      <c r="P69" s="48"/>
    </row>
    <row r="70" spans="2:16" ht="76.5" customHeight="1" thickBot="1">
      <c r="B70" s="66" t="s">
        <v>153</v>
      </c>
      <c r="C70" s="275" t="s">
        <v>17</v>
      </c>
      <c r="D70" s="280" t="s">
        <v>41</v>
      </c>
      <c r="E70" s="64" t="s">
        <v>159</v>
      </c>
      <c r="F70" s="64" t="s">
        <v>139</v>
      </c>
      <c r="G70" s="67"/>
      <c r="H70" s="65">
        <v>150</v>
      </c>
      <c r="I70" s="65">
        <v>160</v>
      </c>
      <c r="J70" s="65">
        <v>154.4</v>
      </c>
      <c r="K70" s="259">
        <f t="shared" si="3"/>
        <v>0.9650000000000001</v>
      </c>
      <c r="P70" s="48"/>
    </row>
    <row r="71" spans="2:16" ht="52.5" customHeight="1" thickBot="1">
      <c r="B71" s="66" t="s">
        <v>154</v>
      </c>
      <c r="C71" s="275" t="s">
        <v>17</v>
      </c>
      <c r="D71" s="280" t="s">
        <v>41</v>
      </c>
      <c r="E71" s="64" t="s">
        <v>160</v>
      </c>
      <c r="F71" s="64" t="s">
        <v>112</v>
      </c>
      <c r="G71" s="67"/>
      <c r="H71" s="65">
        <f>$H$72</f>
        <v>100</v>
      </c>
      <c r="I71" s="65">
        <f>$I$72</f>
        <v>100</v>
      </c>
      <c r="J71" s="65">
        <f>$J$72</f>
        <v>18</v>
      </c>
      <c r="K71" s="259">
        <f t="shared" si="3"/>
        <v>0.18</v>
      </c>
      <c r="P71" s="48"/>
    </row>
    <row r="72" spans="2:16" ht="52.5" customHeight="1" thickBot="1">
      <c r="B72" s="66" t="s">
        <v>151</v>
      </c>
      <c r="C72" s="275" t="s">
        <v>17</v>
      </c>
      <c r="D72" s="280" t="s">
        <v>41</v>
      </c>
      <c r="E72" s="64" t="s">
        <v>160</v>
      </c>
      <c r="F72" s="64" t="s">
        <v>83</v>
      </c>
      <c r="G72" s="67"/>
      <c r="H72" s="65">
        <v>100</v>
      </c>
      <c r="I72" s="65">
        <v>100</v>
      </c>
      <c r="J72" s="65">
        <v>18</v>
      </c>
      <c r="K72" s="259">
        <f t="shared" si="3"/>
        <v>0.18</v>
      </c>
      <c r="P72" s="48"/>
    </row>
    <row r="73" spans="2:16" ht="52.5" customHeight="1" thickBot="1">
      <c r="B73" s="66" t="s">
        <v>155</v>
      </c>
      <c r="C73" s="275" t="s">
        <v>17</v>
      </c>
      <c r="D73" s="280" t="s">
        <v>41</v>
      </c>
      <c r="E73" s="64" t="s">
        <v>161</v>
      </c>
      <c r="F73" s="64" t="s">
        <v>112</v>
      </c>
      <c r="G73" s="67"/>
      <c r="H73" s="65">
        <f>$H$74</f>
        <v>116.4</v>
      </c>
      <c r="I73" s="65">
        <f>$I$74</f>
        <v>76.4</v>
      </c>
      <c r="J73" s="65">
        <v>0</v>
      </c>
      <c r="K73" s="259">
        <f t="shared" si="3"/>
        <v>0</v>
      </c>
      <c r="P73" s="48"/>
    </row>
    <row r="74" spans="2:16" ht="52.5" customHeight="1" thickBot="1">
      <c r="B74" s="66" t="s">
        <v>151</v>
      </c>
      <c r="C74" s="275" t="s">
        <v>17</v>
      </c>
      <c r="D74" s="280" t="s">
        <v>41</v>
      </c>
      <c r="E74" s="64" t="s">
        <v>161</v>
      </c>
      <c r="F74" s="64" t="s">
        <v>83</v>
      </c>
      <c r="G74" s="67"/>
      <c r="H74" s="65">
        <v>116.4</v>
      </c>
      <c r="I74" s="65">
        <v>76.4</v>
      </c>
      <c r="J74" s="65">
        <v>0</v>
      </c>
      <c r="K74" s="259">
        <f t="shared" si="3"/>
        <v>0</v>
      </c>
      <c r="P74" s="48"/>
    </row>
    <row r="75" spans="2:16" ht="52.5" customHeight="1" thickBot="1">
      <c r="B75" s="66" t="s">
        <v>156</v>
      </c>
      <c r="C75" s="275" t="s">
        <v>17</v>
      </c>
      <c r="D75" s="280" t="s">
        <v>41</v>
      </c>
      <c r="E75" s="64" t="s">
        <v>162</v>
      </c>
      <c r="F75" s="64" t="s">
        <v>112</v>
      </c>
      <c r="G75" s="67"/>
      <c r="H75" s="65">
        <f>$H$76</f>
        <v>70</v>
      </c>
      <c r="I75" s="65">
        <f>$I$76</f>
        <v>100</v>
      </c>
      <c r="J75" s="65">
        <f>$J$76</f>
        <v>99.1</v>
      </c>
      <c r="K75" s="259">
        <f t="shared" si="3"/>
        <v>0.991</v>
      </c>
      <c r="P75" s="48"/>
    </row>
    <row r="76" spans="2:16" ht="52.5" customHeight="1" thickBot="1">
      <c r="B76" s="66" t="s">
        <v>151</v>
      </c>
      <c r="C76" s="275" t="s">
        <v>17</v>
      </c>
      <c r="D76" s="280" t="s">
        <v>41</v>
      </c>
      <c r="E76" s="64" t="s">
        <v>162</v>
      </c>
      <c r="F76" s="64" t="s">
        <v>83</v>
      </c>
      <c r="G76" s="67"/>
      <c r="H76" s="65">
        <v>70</v>
      </c>
      <c r="I76" s="65">
        <v>100</v>
      </c>
      <c r="J76" s="65">
        <v>99.1</v>
      </c>
      <c r="K76" s="259">
        <f t="shared" si="3"/>
        <v>0.991</v>
      </c>
      <c r="P76" s="48"/>
    </row>
    <row r="77" spans="2:16" ht="93.75" customHeight="1" thickBot="1">
      <c r="B77" s="279" t="s">
        <v>157</v>
      </c>
      <c r="C77" s="275" t="s">
        <v>17</v>
      </c>
      <c r="D77" s="280" t="s">
        <v>41</v>
      </c>
      <c r="E77" s="64" t="s">
        <v>163</v>
      </c>
      <c r="F77" s="64" t="s">
        <v>112</v>
      </c>
      <c r="G77" s="67"/>
      <c r="H77" s="65">
        <v>0</v>
      </c>
      <c r="I77" s="65">
        <v>1</v>
      </c>
      <c r="J77" s="65">
        <f>$J$78</f>
        <v>0.7</v>
      </c>
      <c r="K77" s="259">
        <f t="shared" si="3"/>
        <v>0.7</v>
      </c>
      <c r="P77" s="48"/>
    </row>
    <row r="78" spans="2:16" ht="52.5" customHeight="1" thickBot="1">
      <c r="B78" s="66" t="s">
        <v>151</v>
      </c>
      <c r="C78" s="275" t="s">
        <v>17</v>
      </c>
      <c r="D78" s="280" t="s">
        <v>41</v>
      </c>
      <c r="E78" s="64" t="s">
        <v>163</v>
      </c>
      <c r="F78" s="64" t="s">
        <v>83</v>
      </c>
      <c r="G78" s="67"/>
      <c r="H78" s="65">
        <v>0</v>
      </c>
      <c r="I78" s="65">
        <v>1</v>
      </c>
      <c r="J78" s="65">
        <v>0.7</v>
      </c>
      <c r="K78" s="259">
        <f t="shared" si="3"/>
        <v>0.7</v>
      </c>
      <c r="P78" s="48"/>
    </row>
    <row r="79" spans="2:16" ht="74.25" customHeight="1">
      <c r="B79" s="279" t="s">
        <v>158</v>
      </c>
      <c r="C79" s="275" t="s">
        <v>17</v>
      </c>
      <c r="D79" s="280" t="s">
        <v>41</v>
      </c>
      <c r="E79" s="64" t="s">
        <v>164</v>
      </c>
      <c r="F79" s="64" t="s">
        <v>112</v>
      </c>
      <c r="G79" s="67"/>
      <c r="H79" s="65">
        <v>0</v>
      </c>
      <c r="I79" s="65">
        <f>$I$80</f>
        <v>720</v>
      </c>
      <c r="J79" s="65">
        <f>$J$80</f>
        <v>719.3</v>
      </c>
      <c r="K79" s="259">
        <f t="shared" si="3"/>
        <v>0.9990277777777777</v>
      </c>
      <c r="P79" s="48"/>
    </row>
    <row r="80" spans="2:16" ht="46.5" customHeight="1" thickBot="1">
      <c r="B80" s="66" t="s">
        <v>151</v>
      </c>
      <c r="C80" s="275" t="s">
        <v>17</v>
      </c>
      <c r="D80" s="280" t="s">
        <v>41</v>
      </c>
      <c r="E80" s="64" t="s">
        <v>164</v>
      </c>
      <c r="F80" s="277" t="s">
        <v>83</v>
      </c>
      <c r="G80" s="153"/>
      <c r="H80" s="212">
        <v>0</v>
      </c>
      <c r="I80" s="212">
        <v>720</v>
      </c>
      <c r="J80" s="278">
        <v>719.3</v>
      </c>
      <c r="K80" s="167">
        <f t="shared" si="3"/>
        <v>0.9990277777777777</v>
      </c>
      <c r="P80" s="48"/>
    </row>
    <row r="81" spans="2:13" ht="38.25" thickBot="1">
      <c r="B81" s="134" t="s">
        <v>70</v>
      </c>
      <c r="C81" s="99" t="s">
        <v>17</v>
      </c>
      <c r="D81" s="71" t="s">
        <v>21</v>
      </c>
      <c r="E81" s="125"/>
      <c r="F81" s="71"/>
      <c r="G81" s="135"/>
      <c r="H81" s="131">
        <f>H82</f>
        <v>50</v>
      </c>
      <c r="I81" s="131">
        <f>I82</f>
        <v>31</v>
      </c>
      <c r="J81" s="72">
        <f>J82</f>
        <v>30</v>
      </c>
      <c r="K81" s="180">
        <f t="shared" si="3"/>
        <v>0.967741935483871</v>
      </c>
      <c r="M81" s="106"/>
    </row>
    <row r="82" spans="2:13" ht="38.25" thickBot="1">
      <c r="B82" s="70" t="s">
        <v>70</v>
      </c>
      <c r="C82" s="71" t="s">
        <v>17</v>
      </c>
      <c r="D82" s="71" t="s">
        <v>21</v>
      </c>
      <c r="E82" s="71" t="s">
        <v>165</v>
      </c>
      <c r="F82" s="71"/>
      <c r="G82" s="96"/>
      <c r="H82" s="72">
        <v>50</v>
      </c>
      <c r="I82" s="72">
        <f>$I$85</f>
        <v>31</v>
      </c>
      <c r="J82" s="282">
        <f>$J$85</f>
        <v>30</v>
      </c>
      <c r="K82" s="170">
        <f t="shared" si="3"/>
        <v>0.967741935483871</v>
      </c>
      <c r="M82" s="106"/>
    </row>
    <row r="83" spans="2:13" ht="93.75">
      <c r="B83" s="310" t="s">
        <v>166</v>
      </c>
      <c r="C83" s="311" t="s">
        <v>17</v>
      </c>
      <c r="D83" s="312" t="s">
        <v>21</v>
      </c>
      <c r="E83" s="313" t="str">
        <f>$E$84</f>
        <v>6Р 0 03 00000</v>
      </c>
      <c r="F83" s="314" t="s">
        <v>112</v>
      </c>
      <c r="G83" s="315"/>
      <c r="H83" s="316">
        <f>H84</f>
        <v>50</v>
      </c>
      <c r="I83" s="316">
        <v>0</v>
      </c>
      <c r="J83" s="266">
        <v>0</v>
      </c>
      <c r="K83" s="317" t="e">
        <f t="shared" si="3"/>
        <v>#DIV/0!</v>
      </c>
      <c r="M83" s="92"/>
    </row>
    <row r="84" spans="2:14" ht="57" customHeight="1">
      <c r="B84" s="318" t="s">
        <v>84</v>
      </c>
      <c r="C84" s="319" t="s">
        <v>17</v>
      </c>
      <c r="D84" s="319" t="s">
        <v>21</v>
      </c>
      <c r="E84" s="320" t="s">
        <v>167</v>
      </c>
      <c r="F84" s="311" t="s">
        <v>83</v>
      </c>
      <c r="G84" s="321"/>
      <c r="H84" s="322">
        <v>50</v>
      </c>
      <c r="I84" s="323">
        <v>0</v>
      </c>
      <c r="J84" s="326">
        <v>0</v>
      </c>
      <c r="K84" s="325" t="e">
        <f t="shared" si="3"/>
        <v>#DIV/0!</v>
      </c>
      <c r="M84" s="91"/>
      <c r="N84" s="48"/>
    </row>
    <row r="85" spans="2:14" ht="57" customHeight="1">
      <c r="B85" s="329" t="s">
        <v>226</v>
      </c>
      <c r="C85" s="330" t="s">
        <v>17</v>
      </c>
      <c r="D85" s="330" t="s">
        <v>21</v>
      </c>
      <c r="E85" s="330" t="s">
        <v>227</v>
      </c>
      <c r="F85" s="330" t="s">
        <v>112</v>
      </c>
      <c r="G85" s="331"/>
      <c r="H85" s="266">
        <v>0</v>
      </c>
      <c r="I85" s="266">
        <v>31</v>
      </c>
      <c r="J85" s="324">
        <f>$J$86</f>
        <v>30</v>
      </c>
      <c r="K85" s="325">
        <f t="shared" si="3"/>
        <v>0.967741935483871</v>
      </c>
      <c r="M85" s="91"/>
      <c r="N85" s="48"/>
    </row>
    <row r="86" spans="2:14" ht="57" customHeight="1">
      <c r="B86" s="329" t="str">
        <f>$B$84</f>
        <v>Иные  закупки товаров, работ и услуг для обеспечения осударственных (муниципальных) нужд</v>
      </c>
      <c r="C86" s="330" t="s">
        <v>17</v>
      </c>
      <c r="D86" s="330" t="s">
        <v>21</v>
      </c>
      <c r="E86" s="330" t="s">
        <v>227</v>
      </c>
      <c r="F86" s="330" t="s">
        <v>83</v>
      </c>
      <c r="G86" s="331"/>
      <c r="H86" s="266">
        <v>0</v>
      </c>
      <c r="I86" s="266">
        <v>31</v>
      </c>
      <c r="J86" s="324">
        <v>30</v>
      </c>
      <c r="K86" s="325">
        <f t="shared" si="3"/>
        <v>0.967741935483871</v>
      </c>
      <c r="M86" s="91"/>
      <c r="N86" s="48"/>
    </row>
    <row r="87" spans="2:15" ht="43.5" customHeight="1" thickBot="1">
      <c r="B87" s="318"/>
      <c r="C87" s="302" t="s">
        <v>28</v>
      </c>
      <c r="D87" s="243"/>
      <c r="E87" s="243"/>
      <c r="F87" s="327"/>
      <c r="G87" s="328" t="e">
        <f>#REF!+G94</f>
        <v>#REF!</v>
      </c>
      <c r="H87" s="224">
        <f>H88+H94</f>
        <v>539.9</v>
      </c>
      <c r="I87" s="239">
        <f>I88+I94</f>
        <v>1373.9</v>
      </c>
      <c r="J87" s="332">
        <f>J88+J94</f>
        <v>1341.9</v>
      </c>
      <c r="K87" s="333">
        <f t="shared" si="3"/>
        <v>0.9767086396389839</v>
      </c>
      <c r="O87" s="48"/>
    </row>
    <row r="88" spans="2:11" ht="38.25" thickBot="1">
      <c r="B88" s="133" t="s">
        <v>33</v>
      </c>
      <c r="C88" s="71" t="s">
        <v>28</v>
      </c>
      <c r="D88" s="71" t="s">
        <v>13</v>
      </c>
      <c r="E88" s="71"/>
      <c r="F88" s="76"/>
      <c r="G88" s="93"/>
      <c r="H88" s="213">
        <f>H89</f>
        <v>100</v>
      </c>
      <c r="I88" s="213">
        <f>I89</f>
        <v>7</v>
      </c>
      <c r="J88" s="224">
        <f>J89</f>
        <v>7</v>
      </c>
      <c r="K88" s="175">
        <f aca="true" t="shared" si="4" ref="K88:K94">J88/I88</f>
        <v>1</v>
      </c>
    </row>
    <row r="89" spans="2:11" ht="113.25" customHeight="1" thickBot="1">
      <c r="B89" s="70" t="s">
        <v>72</v>
      </c>
      <c r="C89" s="71" t="s">
        <v>28</v>
      </c>
      <c r="D89" s="71" t="s">
        <v>13</v>
      </c>
      <c r="E89" s="71" t="s">
        <v>168</v>
      </c>
      <c r="F89" s="71"/>
      <c r="G89" s="93"/>
      <c r="H89" s="213">
        <f>H90+H92</f>
        <v>100</v>
      </c>
      <c r="I89" s="213">
        <f>I90+I92</f>
        <v>7</v>
      </c>
      <c r="J89" s="213">
        <f>J90+J92</f>
        <v>7</v>
      </c>
      <c r="K89" s="162">
        <f t="shared" si="4"/>
        <v>1</v>
      </c>
    </row>
    <row r="90" spans="2:11" ht="73.5" customHeight="1" thickBot="1">
      <c r="B90" s="158" t="s">
        <v>109</v>
      </c>
      <c r="C90" s="95" t="s">
        <v>28</v>
      </c>
      <c r="D90" s="95" t="s">
        <v>13</v>
      </c>
      <c r="E90" s="129" t="s">
        <v>171</v>
      </c>
      <c r="F90" s="95" t="s">
        <v>112</v>
      </c>
      <c r="G90" s="97"/>
      <c r="H90" s="228">
        <f>$H$91</f>
        <v>100</v>
      </c>
      <c r="I90" s="228">
        <f>$I$91</f>
        <v>0</v>
      </c>
      <c r="J90" s="228">
        <f>$J$91</f>
        <v>0</v>
      </c>
      <c r="K90" s="181" t="e">
        <f t="shared" si="4"/>
        <v>#DIV/0!</v>
      </c>
    </row>
    <row r="91" spans="2:11" ht="73.5" customHeight="1" thickBot="1">
      <c r="B91" s="128" t="s">
        <v>169</v>
      </c>
      <c r="C91" s="87" t="s">
        <v>28</v>
      </c>
      <c r="D91" s="87" t="s">
        <v>13</v>
      </c>
      <c r="E91" s="129" t="s">
        <v>171</v>
      </c>
      <c r="F91" s="87" t="s">
        <v>83</v>
      </c>
      <c r="G91" s="97"/>
      <c r="H91" s="88">
        <v>100</v>
      </c>
      <c r="I91" s="88">
        <v>0</v>
      </c>
      <c r="J91" s="88">
        <v>0</v>
      </c>
      <c r="K91" s="168" t="e">
        <f>J91/I91</f>
        <v>#DIV/0!</v>
      </c>
    </row>
    <row r="92" spans="2:11" ht="58.5" customHeight="1" thickBot="1">
      <c r="B92" s="94" t="s">
        <v>84</v>
      </c>
      <c r="C92" s="87" t="s">
        <v>28</v>
      </c>
      <c r="D92" s="87" t="s">
        <v>13</v>
      </c>
      <c r="E92" s="129" t="s">
        <v>172</v>
      </c>
      <c r="F92" s="87" t="s">
        <v>112</v>
      </c>
      <c r="G92" s="97"/>
      <c r="H92" s="88">
        <f>$H$93</f>
        <v>0</v>
      </c>
      <c r="I92" s="88">
        <f>$I$93</f>
        <v>7</v>
      </c>
      <c r="J92" s="88">
        <f>$J$93</f>
        <v>7</v>
      </c>
      <c r="K92" s="168">
        <f>J92/I92</f>
        <v>1</v>
      </c>
    </row>
    <row r="93" spans="2:14" ht="69" customHeight="1" thickBot="1">
      <c r="B93" s="66" t="s">
        <v>170</v>
      </c>
      <c r="C93" s="87" t="s">
        <v>28</v>
      </c>
      <c r="D93" s="87" t="s">
        <v>13</v>
      </c>
      <c r="E93" s="129" t="s">
        <v>172</v>
      </c>
      <c r="F93" s="87" t="s">
        <v>83</v>
      </c>
      <c r="G93" s="97"/>
      <c r="H93" s="88">
        <v>0</v>
      </c>
      <c r="I93" s="88">
        <v>7</v>
      </c>
      <c r="J93" s="88">
        <v>7</v>
      </c>
      <c r="K93" s="168">
        <f>J93/I93</f>
        <v>1</v>
      </c>
      <c r="N93" s="48"/>
    </row>
    <row r="94" spans="2:11" ht="19.5" thickBot="1">
      <c r="B94" s="114" t="s">
        <v>228</v>
      </c>
      <c r="C94" s="80" t="s">
        <v>28</v>
      </c>
      <c r="D94" s="80" t="s">
        <v>15</v>
      </c>
      <c r="E94" s="80"/>
      <c r="F94" s="80"/>
      <c r="G94" s="81" t="e">
        <f>#REF!+#REF!</f>
        <v>#REF!</v>
      </c>
      <c r="H94" s="213">
        <f>H95+H98+H122+H125</f>
        <v>439.9</v>
      </c>
      <c r="I94" s="213">
        <f>I95+I98+I122+I125</f>
        <v>1366.9</v>
      </c>
      <c r="J94" s="213">
        <f>J95+J98+J122+J125</f>
        <v>1334.9</v>
      </c>
      <c r="K94" s="162">
        <f t="shared" si="4"/>
        <v>0.9765893627917185</v>
      </c>
    </row>
    <row r="95" spans="2:11" ht="97.5" customHeight="1" thickBot="1">
      <c r="B95" s="133"/>
      <c r="C95" s="142"/>
      <c r="D95" s="142"/>
      <c r="E95" s="340"/>
      <c r="F95" s="143"/>
      <c r="G95" s="141"/>
      <c r="H95" s="229">
        <f>H97</f>
        <v>15</v>
      </c>
      <c r="I95" s="230">
        <f>I97</f>
        <v>2.5</v>
      </c>
      <c r="J95" s="230">
        <f>J97</f>
        <v>2.5</v>
      </c>
      <c r="K95" s="182">
        <f aca="true" t="shared" si="5" ref="K95:K124">J95/I95</f>
        <v>1</v>
      </c>
    </row>
    <row r="96" spans="2:11" ht="75.75" customHeight="1" thickBot="1">
      <c r="B96" s="114" t="s">
        <v>106</v>
      </c>
      <c r="C96" s="64" t="s">
        <v>28</v>
      </c>
      <c r="D96" s="64" t="s">
        <v>15</v>
      </c>
      <c r="E96" s="143"/>
      <c r="F96" s="124"/>
      <c r="G96" s="141"/>
      <c r="H96" s="283">
        <f>$H$97</f>
        <v>15</v>
      </c>
      <c r="I96" s="214">
        <f>$I$97</f>
        <v>2.5</v>
      </c>
      <c r="J96" s="214">
        <f>$J$97</f>
        <v>2.5</v>
      </c>
      <c r="K96" s="182">
        <f t="shared" si="5"/>
        <v>1</v>
      </c>
    </row>
    <row r="97" spans="2:11" ht="57.75" customHeight="1" thickBot="1">
      <c r="B97" s="66" t="s">
        <v>174</v>
      </c>
      <c r="C97" s="64" t="s">
        <v>28</v>
      </c>
      <c r="D97" s="64" t="s">
        <v>15</v>
      </c>
      <c r="E97" s="129" t="s">
        <v>173</v>
      </c>
      <c r="F97" s="64" t="s">
        <v>112</v>
      </c>
      <c r="G97" s="138"/>
      <c r="H97" s="65">
        <v>15</v>
      </c>
      <c r="I97" s="65">
        <v>2.5</v>
      </c>
      <c r="J97" s="65">
        <v>2.5</v>
      </c>
      <c r="K97" s="182">
        <f t="shared" si="5"/>
        <v>1</v>
      </c>
    </row>
    <row r="98" spans="2:11" ht="79.5" customHeight="1" thickBot="1">
      <c r="B98" s="66" t="s">
        <v>84</v>
      </c>
      <c r="C98" s="124" t="s">
        <v>28</v>
      </c>
      <c r="D98" s="124" t="s">
        <v>15</v>
      </c>
      <c r="E98" s="129" t="s">
        <v>173</v>
      </c>
      <c r="F98" s="124" t="s">
        <v>83</v>
      </c>
      <c r="G98" s="69"/>
      <c r="H98" s="146">
        <f>H99+H106+H109</f>
        <v>213</v>
      </c>
      <c r="I98" s="146">
        <f>I99+I106+I109</f>
        <v>1184.4</v>
      </c>
      <c r="J98" s="146">
        <f>J99+J106+J109</f>
        <v>1166.7</v>
      </c>
      <c r="K98" s="182">
        <f t="shared" si="5"/>
        <v>0.9850557244174265</v>
      </c>
    </row>
    <row r="99" spans="2:11" ht="56.25" customHeight="1" thickBot="1">
      <c r="B99" s="144" t="s">
        <v>110</v>
      </c>
      <c r="C99" s="145" t="s">
        <v>28</v>
      </c>
      <c r="D99" s="145" t="s">
        <v>15</v>
      </c>
      <c r="E99" s="143" t="s">
        <v>175</v>
      </c>
      <c r="F99" s="145" t="s">
        <v>112</v>
      </c>
      <c r="G99" s="141"/>
      <c r="H99" s="147">
        <f>H100+H102+H104</f>
        <v>125</v>
      </c>
      <c r="I99" s="147">
        <f>I100+I102+I104</f>
        <v>315.4</v>
      </c>
      <c r="J99" s="231">
        <f>J100+J102+J104</f>
        <v>303.3</v>
      </c>
      <c r="K99" s="179">
        <f t="shared" si="5"/>
        <v>0.9616360177552316</v>
      </c>
    </row>
    <row r="100" spans="2:11" ht="91.5" customHeight="1" thickBot="1">
      <c r="B100" s="287" t="s">
        <v>177</v>
      </c>
      <c r="C100" s="76" t="s">
        <v>28</v>
      </c>
      <c r="D100" s="76" t="s">
        <v>15</v>
      </c>
      <c r="E100" s="143" t="s">
        <v>176</v>
      </c>
      <c r="F100" s="76" t="s">
        <v>112</v>
      </c>
      <c r="G100" s="138"/>
      <c r="H100" s="148">
        <f>$H$101</f>
        <v>20</v>
      </c>
      <c r="I100" s="334">
        <f>$I$101</f>
        <v>91.4</v>
      </c>
      <c r="J100" s="232">
        <f>$J$101</f>
        <v>80.1</v>
      </c>
      <c r="K100" s="183">
        <f t="shared" si="5"/>
        <v>0.8763676148796498</v>
      </c>
    </row>
    <row r="101" spans="2:11" ht="77.25" customHeight="1" thickBot="1">
      <c r="B101" s="288" t="s">
        <v>178</v>
      </c>
      <c r="C101" s="76" t="s">
        <v>28</v>
      </c>
      <c r="D101" s="76" t="s">
        <v>15</v>
      </c>
      <c r="E101" s="289" t="s">
        <v>182</v>
      </c>
      <c r="F101" s="284" t="s">
        <v>112</v>
      </c>
      <c r="G101" s="138"/>
      <c r="H101" s="285">
        <v>20</v>
      </c>
      <c r="I101" s="335">
        <v>91.4</v>
      </c>
      <c r="J101" s="286">
        <v>80.1</v>
      </c>
      <c r="K101" s="183">
        <f t="shared" si="5"/>
        <v>0.8763676148796498</v>
      </c>
    </row>
    <row r="102" spans="2:11" ht="61.5" customHeight="1" thickBot="1">
      <c r="B102" s="111" t="s">
        <v>179</v>
      </c>
      <c r="C102" s="76" t="s">
        <v>28</v>
      </c>
      <c r="D102" s="76" t="s">
        <v>15</v>
      </c>
      <c r="E102" s="289" t="s">
        <v>182</v>
      </c>
      <c r="F102" s="284" t="s">
        <v>83</v>
      </c>
      <c r="G102" s="138"/>
      <c r="H102" s="285">
        <f>$H$103</f>
        <v>95</v>
      </c>
      <c r="I102" s="335">
        <v>216</v>
      </c>
      <c r="J102" s="286">
        <f>$J$103</f>
        <v>215.5</v>
      </c>
      <c r="K102" s="183">
        <f t="shared" si="5"/>
        <v>0.9976851851851852</v>
      </c>
    </row>
    <row r="103" spans="2:11" ht="81" customHeight="1" thickBot="1">
      <c r="B103" s="288" t="s">
        <v>180</v>
      </c>
      <c r="C103" s="76" t="s">
        <v>28</v>
      </c>
      <c r="D103" s="76" t="s">
        <v>15</v>
      </c>
      <c r="E103" s="289" t="s">
        <v>183</v>
      </c>
      <c r="F103" s="284" t="s">
        <v>112</v>
      </c>
      <c r="G103" s="138"/>
      <c r="H103" s="285">
        <v>95</v>
      </c>
      <c r="I103" s="335">
        <v>216</v>
      </c>
      <c r="J103" s="286">
        <v>215.5</v>
      </c>
      <c r="K103" s="183">
        <f t="shared" si="5"/>
        <v>0.9976851851851852</v>
      </c>
    </row>
    <row r="104" spans="2:11" ht="77.25" customHeight="1" thickBot="1">
      <c r="B104" s="111" t="s">
        <v>179</v>
      </c>
      <c r="C104" s="76" t="s">
        <v>28</v>
      </c>
      <c r="D104" s="76" t="s">
        <v>15</v>
      </c>
      <c r="E104" s="289" t="s">
        <v>183</v>
      </c>
      <c r="F104" s="284" t="s">
        <v>83</v>
      </c>
      <c r="G104" s="138"/>
      <c r="H104" s="285">
        <f>$H$105</f>
        <v>10</v>
      </c>
      <c r="I104" s="335">
        <f>$I$105</f>
        <v>8</v>
      </c>
      <c r="J104" s="286">
        <f>$J$105</f>
        <v>7.7</v>
      </c>
      <c r="K104" s="183">
        <f t="shared" si="5"/>
        <v>0.9625</v>
      </c>
    </row>
    <row r="105" spans="2:11" ht="87.75" customHeight="1" thickBot="1">
      <c r="B105" s="288" t="s">
        <v>181</v>
      </c>
      <c r="C105" s="76" t="s">
        <v>28</v>
      </c>
      <c r="D105" s="76" t="s">
        <v>15</v>
      </c>
      <c r="E105" s="289" t="s">
        <v>184</v>
      </c>
      <c r="F105" s="284" t="s">
        <v>112</v>
      </c>
      <c r="G105" s="138"/>
      <c r="H105" s="285">
        <v>10</v>
      </c>
      <c r="I105" s="335">
        <v>8</v>
      </c>
      <c r="J105" s="286">
        <v>7.7</v>
      </c>
      <c r="K105" s="183">
        <f t="shared" si="5"/>
        <v>0.9625</v>
      </c>
    </row>
    <row r="106" spans="2:11" ht="79.5" customHeight="1" thickBot="1">
      <c r="B106" s="111" t="s">
        <v>179</v>
      </c>
      <c r="C106" s="291" t="s">
        <v>28</v>
      </c>
      <c r="D106" s="291" t="s">
        <v>15</v>
      </c>
      <c r="E106" s="289" t="s">
        <v>184</v>
      </c>
      <c r="F106" s="291" t="s">
        <v>83</v>
      </c>
      <c r="G106" s="141"/>
      <c r="H106" s="292">
        <f>H107</f>
        <v>55</v>
      </c>
      <c r="I106" s="292">
        <f>I108</f>
        <v>40</v>
      </c>
      <c r="J106" s="293">
        <f>J108</f>
        <v>37.2</v>
      </c>
      <c r="K106" s="294">
        <f t="shared" si="5"/>
        <v>0.93</v>
      </c>
    </row>
    <row r="107" spans="2:11" ht="79.5" customHeight="1">
      <c r="B107" s="269" t="s">
        <v>185</v>
      </c>
      <c r="C107" s="142" t="s">
        <v>28</v>
      </c>
      <c r="D107" s="142" t="s">
        <v>15</v>
      </c>
      <c r="E107" s="117" t="s">
        <v>186</v>
      </c>
      <c r="F107" s="142" t="s">
        <v>112</v>
      </c>
      <c r="G107" s="160"/>
      <c r="H107" s="267">
        <f>$H$108</f>
        <v>55</v>
      </c>
      <c r="I107" s="267">
        <f>$I$108</f>
        <v>40</v>
      </c>
      <c r="J107" s="268">
        <f>$J$108</f>
        <v>37.2</v>
      </c>
      <c r="K107" s="294">
        <f t="shared" si="5"/>
        <v>0.93</v>
      </c>
    </row>
    <row r="108" spans="2:11" ht="65.25" customHeight="1" thickBot="1">
      <c r="B108" s="111" t="s">
        <v>188</v>
      </c>
      <c r="C108" s="277" t="s">
        <v>28</v>
      </c>
      <c r="D108" s="277" t="s">
        <v>15</v>
      </c>
      <c r="E108" s="289" t="s">
        <v>187</v>
      </c>
      <c r="F108" s="277" t="s">
        <v>112</v>
      </c>
      <c r="G108" s="138"/>
      <c r="H108" s="295">
        <v>55</v>
      </c>
      <c r="I108" s="295">
        <v>40</v>
      </c>
      <c r="J108" s="253">
        <v>37.2</v>
      </c>
      <c r="K108" s="296">
        <f t="shared" si="5"/>
        <v>0.93</v>
      </c>
    </row>
    <row r="109" spans="2:11" ht="58.5" customHeight="1" thickBot="1">
      <c r="B109" s="73" t="s">
        <v>84</v>
      </c>
      <c r="C109" s="155" t="s">
        <v>28</v>
      </c>
      <c r="D109" s="155" t="s">
        <v>15</v>
      </c>
      <c r="E109" s="68" t="s">
        <v>187</v>
      </c>
      <c r="F109" s="297" t="s">
        <v>83</v>
      </c>
      <c r="G109" s="138"/>
      <c r="H109" s="290">
        <f>H110+H120</f>
        <v>33</v>
      </c>
      <c r="I109" s="290">
        <f>I110+I112+I114+I116+I118+I120</f>
        <v>829</v>
      </c>
      <c r="J109" s="339">
        <f>J110+J112+J114+J116+J118+J120</f>
        <v>826.2</v>
      </c>
      <c r="K109" s="168">
        <f t="shared" si="5"/>
        <v>0.9966224366706876</v>
      </c>
    </row>
    <row r="110" spans="2:11" ht="58.5" customHeight="1">
      <c r="B110" s="269" t="s">
        <v>189</v>
      </c>
      <c r="C110" s="64" t="s">
        <v>28</v>
      </c>
      <c r="D110" s="64" t="s">
        <v>15</v>
      </c>
      <c r="E110" s="117" t="s">
        <v>190</v>
      </c>
      <c r="F110" s="64" t="s">
        <v>112</v>
      </c>
      <c r="G110" s="67"/>
      <c r="H110" s="265">
        <f>$H$111</f>
        <v>15</v>
      </c>
      <c r="I110" s="265">
        <f>$I$111</f>
        <v>43</v>
      </c>
      <c r="J110" s="266">
        <f>$J$111</f>
        <v>41.1</v>
      </c>
      <c r="K110" s="166">
        <f t="shared" si="5"/>
        <v>0.9558139534883722</v>
      </c>
    </row>
    <row r="111" spans="2:11" ht="79.5" customHeight="1">
      <c r="B111" s="298" t="s">
        <v>191</v>
      </c>
      <c r="C111" s="142" t="s">
        <v>28</v>
      </c>
      <c r="D111" s="142" t="s">
        <v>15</v>
      </c>
      <c r="E111" s="289" t="str">
        <f>$E$112</f>
        <v>6Б 3 01 00000</v>
      </c>
      <c r="F111" s="64" t="s">
        <v>112</v>
      </c>
      <c r="G111" s="67"/>
      <c r="H111" s="265">
        <v>15</v>
      </c>
      <c r="I111" s="265">
        <v>43</v>
      </c>
      <c r="J111" s="266">
        <v>41.1</v>
      </c>
      <c r="K111" s="166">
        <f t="shared" si="5"/>
        <v>0.9558139534883722</v>
      </c>
    </row>
    <row r="112" spans="2:11" ht="84.75" customHeight="1">
      <c r="B112" s="298" t="s">
        <v>179</v>
      </c>
      <c r="C112" s="142" t="s">
        <v>28</v>
      </c>
      <c r="D112" s="142" t="s">
        <v>15</v>
      </c>
      <c r="E112" s="289" t="s">
        <v>197</v>
      </c>
      <c r="F112" s="64" t="s">
        <v>83</v>
      </c>
      <c r="G112" s="67"/>
      <c r="H112" s="265">
        <f>$H$113</f>
        <v>0</v>
      </c>
      <c r="I112" s="265">
        <f>$I$113</f>
        <v>82.5</v>
      </c>
      <c r="J112" s="266">
        <f>$J$113</f>
        <v>82.5</v>
      </c>
      <c r="K112" s="166">
        <f t="shared" si="5"/>
        <v>1</v>
      </c>
    </row>
    <row r="113" spans="2:11" ht="75" customHeight="1">
      <c r="B113" s="299" t="s">
        <v>192</v>
      </c>
      <c r="C113" s="142" t="s">
        <v>28</v>
      </c>
      <c r="D113" s="142" t="s">
        <v>15</v>
      </c>
      <c r="E113" s="289" t="s">
        <v>198</v>
      </c>
      <c r="F113" s="64" t="s">
        <v>112</v>
      </c>
      <c r="G113" s="67"/>
      <c r="H113" s="265">
        <v>0</v>
      </c>
      <c r="I113" s="265">
        <v>82.5</v>
      </c>
      <c r="J113" s="266">
        <v>82.5</v>
      </c>
      <c r="K113" s="166">
        <f t="shared" si="5"/>
        <v>1</v>
      </c>
    </row>
    <row r="114" spans="2:11" ht="77.25" customHeight="1">
      <c r="B114" s="298" t="s">
        <v>179</v>
      </c>
      <c r="C114" s="142" t="s">
        <v>28</v>
      </c>
      <c r="D114" s="142" t="s">
        <v>15</v>
      </c>
      <c r="E114" s="289" t="s">
        <v>198</v>
      </c>
      <c r="F114" s="64" t="s">
        <v>83</v>
      </c>
      <c r="G114" s="67"/>
      <c r="H114" s="267">
        <v>0</v>
      </c>
      <c r="I114" s="265">
        <f>$I$115</f>
        <v>57.5</v>
      </c>
      <c r="J114" s="266">
        <v>57.5</v>
      </c>
      <c r="K114" s="166">
        <f t="shared" si="5"/>
        <v>1</v>
      </c>
    </row>
    <row r="115" spans="2:11" ht="90.75" customHeight="1">
      <c r="B115" s="299" t="s">
        <v>193</v>
      </c>
      <c r="C115" s="142" t="s">
        <v>28</v>
      </c>
      <c r="D115" s="142" t="s">
        <v>15</v>
      </c>
      <c r="E115" s="289" t="s">
        <v>199</v>
      </c>
      <c r="F115" s="64" t="s">
        <v>112</v>
      </c>
      <c r="G115" s="67"/>
      <c r="H115" s="267">
        <v>0</v>
      </c>
      <c r="I115" s="265">
        <v>57.5</v>
      </c>
      <c r="J115" s="266">
        <v>57.5</v>
      </c>
      <c r="K115" s="166">
        <f t="shared" si="5"/>
        <v>1</v>
      </c>
    </row>
    <row r="116" spans="2:11" ht="87" customHeight="1">
      <c r="B116" s="298" t="s">
        <v>179</v>
      </c>
      <c r="C116" s="142" t="s">
        <v>28</v>
      </c>
      <c r="D116" s="142" t="s">
        <v>15</v>
      </c>
      <c r="E116" s="289" t="s">
        <v>199</v>
      </c>
      <c r="F116" s="64" t="s">
        <v>83</v>
      </c>
      <c r="G116" s="67"/>
      <c r="H116" s="267">
        <v>0</v>
      </c>
      <c r="I116" s="265">
        <f>$I$117</f>
        <v>60</v>
      </c>
      <c r="J116" s="266">
        <v>60</v>
      </c>
      <c r="K116" s="166">
        <f t="shared" si="5"/>
        <v>1</v>
      </c>
    </row>
    <row r="117" spans="2:11" ht="58.5" customHeight="1">
      <c r="B117" s="298" t="s">
        <v>194</v>
      </c>
      <c r="C117" s="142" t="s">
        <v>28</v>
      </c>
      <c r="D117" s="142" t="s">
        <v>15</v>
      </c>
      <c r="E117" s="289" t="s">
        <v>200</v>
      </c>
      <c r="F117" s="64" t="s">
        <v>112</v>
      </c>
      <c r="G117" s="67"/>
      <c r="H117" s="267">
        <v>0</v>
      </c>
      <c r="I117" s="265">
        <v>60</v>
      </c>
      <c r="J117" s="266">
        <v>60</v>
      </c>
      <c r="K117" s="166">
        <f t="shared" si="5"/>
        <v>1</v>
      </c>
    </row>
    <row r="118" spans="2:11" ht="89.25" customHeight="1" thickBot="1">
      <c r="B118" s="298" t="s">
        <v>179</v>
      </c>
      <c r="C118" s="142" t="s">
        <v>28</v>
      </c>
      <c r="D118" s="142" t="s">
        <v>15</v>
      </c>
      <c r="E118" s="289" t="s">
        <v>200</v>
      </c>
      <c r="F118" s="64" t="s">
        <v>83</v>
      </c>
      <c r="G118" s="67"/>
      <c r="H118" s="267">
        <v>0</v>
      </c>
      <c r="I118" s="265">
        <f>$I$119</f>
        <v>550</v>
      </c>
      <c r="J118" s="266">
        <v>550</v>
      </c>
      <c r="K118" s="166">
        <f t="shared" si="5"/>
        <v>1</v>
      </c>
    </row>
    <row r="119" spans="2:11" ht="133.5" customHeight="1" thickBot="1">
      <c r="B119" s="300" t="s">
        <v>195</v>
      </c>
      <c r="C119" s="142" t="s">
        <v>28</v>
      </c>
      <c r="D119" s="142" t="s">
        <v>15</v>
      </c>
      <c r="E119" s="289" t="s">
        <v>201</v>
      </c>
      <c r="F119" s="64" t="s">
        <v>112</v>
      </c>
      <c r="G119" s="67"/>
      <c r="H119" s="267">
        <v>0</v>
      </c>
      <c r="I119" s="265">
        <v>550</v>
      </c>
      <c r="J119" s="266">
        <v>550</v>
      </c>
      <c r="K119" s="166">
        <f t="shared" si="5"/>
        <v>1</v>
      </c>
    </row>
    <row r="120" spans="2:11" ht="58.5" customHeight="1">
      <c r="B120" s="298" t="s">
        <v>179</v>
      </c>
      <c r="C120" s="142" t="s">
        <v>28</v>
      </c>
      <c r="D120" s="142" t="s">
        <v>15</v>
      </c>
      <c r="E120" s="289" t="s">
        <v>201</v>
      </c>
      <c r="F120" s="64" t="s">
        <v>83</v>
      </c>
      <c r="G120" s="67"/>
      <c r="H120" s="267">
        <f>$H$121</f>
        <v>18</v>
      </c>
      <c r="I120" s="265">
        <f>$I$121</f>
        <v>36</v>
      </c>
      <c r="J120" s="266">
        <f>$J$121</f>
        <v>35.1</v>
      </c>
      <c r="K120" s="166">
        <f t="shared" si="5"/>
        <v>0.9750000000000001</v>
      </c>
    </row>
    <row r="121" spans="2:11" ht="89.25" customHeight="1" thickBot="1">
      <c r="B121" s="298" t="s">
        <v>196</v>
      </c>
      <c r="C121" s="251" t="s">
        <v>28</v>
      </c>
      <c r="D121" s="251" t="s">
        <v>15</v>
      </c>
      <c r="E121" s="289" t="s">
        <v>202</v>
      </c>
      <c r="F121" s="251" t="s">
        <v>83</v>
      </c>
      <c r="G121" s="138"/>
      <c r="H121" s="252">
        <v>18</v>
      </c>
      <c r="I121" s="252">
        <v>36</v>
      </c>
      <c r="J121" s="252">
        <v>35.1</v>
      </c>
      <c r="K121" s="254">
        <f t="shared" si="5"/>
        <v>0.9750000000000001</v>
      </c>
    </row>
    <row r="122" spans="2:11" ht="98.25" customHeight="1" thickBot="1">
      <c r="B122" s="111" t="s">
        <v>179</v>
      </c>
      <c r="C122" s="108" t="s">
        <v>28</v>
      </c>
      <c r="D122" s="108" t="s">
        <v>15</v>
      </c>
      <c r="E122" s="289" t="s">
        <v>202</v>
      </c>
      <c r="F122" s="108" t="s">
        <v>112</v>
      </c>
      <c r="G122" s="141"/>
      <c r="H122" s="149">
        <f>H124</f>
        <v>51.9</v>
      </c>
      <c r="I122" s="149">
        <f>I124</f>
        <v>0</v>
      </c>
      <c r="J122" s="233">
        <f>J124</f>
        <v>0</v>
      </c>
      <c r="K122" s="184" t="e">
        <f t="shared" si="5"/>
        <v>#DIV/0!</v>
      </c>
    </row>
    <row r="123" spans="2:11" ht="63" customHeight="1" thickBot="1">
      <c r="B123" s="114" t="s">
        <v>103</v>
      </c>
      <c r="C123" s="108" t="s">
        <v>28</v>
      </c>
      <c r="D123" s="108" t="s">
        <v>15</v>
      </c>
      <c r="E123" s="108" t="s">
        <v>203</v>
      </c>
      <c r="F123" s="108" t="s">
        <v>112</v>
      </c>
      <c r="G123" s="141"/>
      <c r="H123" s="149">
        <v>51.9</v>
      </c>
      <c r="I123" s="149">
        <v>0</v>
      </c>
      <c r="J123" s="233">
        <v>0</v>
      </c>
      <c r="K123" s="184" t="e">
        <f t="shared" si="5"/>
        <v>#DIV/0!</v>
      </c>
    </row>
    <row r="124" spans="2:11" ht="77.25" customHeight="1" thickBot="1">
      <c r="B124" s="66" t="s">
        <v>205</v>
      </c>
      <c r="C124" s="76" t="s">
        <v>28</v>
      </c>
      <c r="D124" s="76" t="s">
        <v>15</v>
      </c>
      <c r="E124" s="76" t="s">
        <v>204</v>
      </c>
      <c r="F124" s="76" t="s">
        <v>112</v>
      </c>
      <c r="G124" s="138"/>
      <c r="H124" s="148">
        <v>51.9</v>
      </c>
      <c r="I124" s="148">
        <v>0</v>
      </c>
      <c r="J124" s="232">
        <v>0</v>
      </c>
      <c r="K124" s="183" t="e">
        <f t="shared" si="5"/>
        <v>#DIV/0!</v>
      </c>
    </row>
    <row r="125" spans="2:11" ht="63.75" customHeight="1" thickBot="1">
      <c r="B125" s="66" t="s">
        <v>84</v>
      </c>
      <c r="C125" s="71" t="s">
        <v>28</v>
      </c>
      <c r="D125" s="71" t="s">
        <v>15</v>
      </c>
      <c r="E125" s="76" t="s">
        <v>204</v>
      </c>
      <c r="F125" s="71" t="s">
        <v>83</v>
      </c>
      <c r="G125" s="141"/>
      <c r="H125" s="161">
        <f>H126</f>
        <v>160</v>
      </c>
      <c r="I125" s="161">
        <f>I126</f>
        <v>180</v>
      </c>
      <c r="J125" s="234">
        <f>$J$126</f>
        <v>165.7</v>
      </c>
      <c r="K125" s="185">
        <f aca="true" t="shared" si="6" ref="K125:K130">J125/I125</f>
        <v>0.9205555555555555</v>
      </c>
    </row>
    <row r="126" spans="2:11" ht="61.5" customHeight="1" thickBot="1">
      <c r="B126" s="114" t="s">
        <v>206</v>
      </c>
      <c r="C126" s="256" t="s">
        <v>28</v>
      </c>
      <c r="D126" s="256" t="s">
        <v>15</v>
      </c>
      <c r="E126" s="71" t="s">
        <v>207</v>
      </c>
      <c r="F126" s="256" t="s">
        <v>112</v>
      </c>
      <c r="G126" s="138"/>
      <c r="H126" s="257">
        <v>160</v>
      </c>
      <c r="I126" s="257">
        <v>180</v>
      </c>
      <c r="J126" s="258">
        <v>165.7</v>
      </c>
      <c r="K126" s="259">
        <f t="shared" si="6"/>
        <v>0.9205555555555555</v>
      </c>
    </row>
    <row r="127" spans="2:11" ht="36.75" customHeight="1" thickBot="1">
      <c r="B127" s="255" t="s">
        <v>84</v>
      </c>
      <c r="C127" s="142" t="s">
        <v>28</v>
      </c>
      <c r="D127" s="64" t="s">
        <v>15</v>
      </c>
      <c r="E127" s="76" t="s">
        <v>207</v>
      </c>
      <c r="F127" s="64" t="s">
        <v>83</v>
      </c>
      <c r="G127" s="67"/>
      <c r="H127" s="267">
        <v>160</v>
      </c>
      <c r="I127" s="267">
        <v>180</v>
      </c>
      <c r="J127" s="268">
        <v>165.7</v>
      </c>
      <c r="K127" s="186">
        <f t="shared" si="6"/>
        <v>0.9205555555555555</v>
      </c>
    </row>
    <row r="128" spans="2:11" ht="25.5" customHeight="1">
      <c r="B128" s="114" t="s">
        <v>36</v>
      </c>
      <c r="C128" s="142" t="s">
        <v>19</v>
      </c>
      <c r="D128" s="142" t="s">
        <v>19</v>
      </c>
      <c r="E128" s="64"/>
      <c r="F128" s="142"/>
      <c r="G128" s="160"/>
      <c r="H128" s="267">
        <f>$H$129</f>
        <v>10</v>
      </c>
      <c r="I128" s="267">
        <f>$I$129</f>
        <v>0</v>
      </c>
      <c r="J128" s="268">
        <f>$J$129</f>
        <v>0</v>
      </c>
      <c r="K128" s="186" t="e">
        <f t="shared" si="6"/>
        <v>#DIV/0!</v>
      </c>
    </row>
    <row r="129" spans="2:11" ht="38.25" customHeight="1">
      <c r="B129" s="66" t="s">
        <v>111</v>
      </c>
      <c r="C129" s="142" t="s">
        <v>19</v>
      </c>
      <c r="D129" s="142" t="s">
        <v>19</v>
      </c>
      <c r="E129" s="142" t="s">
        <v>115</v>
      </c>
      <c r="F129" s="64" t="s">
        <v>112</v>
      </c>
      <c r="G129" s="67"/>
      <c r="H129" s="265">
        <v>10</v>
      </c>
      <c r="I129" s="265">
        <f>$I$130</f>
        <v>0</v>
      </c>
      <c r="J129" s="265">
        <f>$J$130</f>
        <v>0</v>
      </c>
      <c r="K129" s="166" t="e">
        <f t="shared" si="6"/>
        <v>#DIV/0!</v>
      </c>
    </row>
    <row r="130" spans="2:11" ht="59.25" customHeight="1">
      <c r="B130" s="114" t="s">
        <v>113</v>
      </c>
      <c r="C130" s="301" t="s">
        <v>19</v>
      </c>
      <c r="D130" s="64" t="s">
        <v>19</v>
      </c>
      <c r="E130" s="142" t="s">
        <v>114</v>
      </c>
      <c r="F130" s="64" t="s">
        <v>112</v>
      </c>
      <c r="G130" s="67"/>
      <c r="H130" s="265">
        <v>10</v>
      </c>
      <c r="I130" s="265">
        <v>0</v>
      </c>
      <c r="J130" s="265">
        <v>0</v>
      </c>
      <c r="K130" s="166" t="e">
        <f t="shared" si="6"/>
        <v>#DIV/0!</v>
      </c>
    </row>
    <row r="131" spans="2:11" ht="54" customHeight="1" thickBot="1">
      <c r="B131" s="66" t="s">
        <v>84</v>
      </c>
      <c r="C131" s="302" t="s">
        <v>19</v>
      </c>
      <c r="D131" s="243" t="s">
        <v>19</v>
      </c>
      <c r="E131" s="64" t="s">
        <v>114</v>
      </c>
      <c r="F131" s="262" t="s">
        <v>83</v>
      </c>
      <c r="G131" s="245" t="e">
        <f>#REF!+#REF!</f>
        <v>#REF!</v>
      </c>
      <c r="H131" s="263">
        <v>10</v>
      </c>
      <c r="I131" s="264">
        <v>0</v>
      </c>
      <c r="J131" s="263">
        <v>0</v>
      </c>
      <c r="K131" s="171" t="e">
        <f aca="true" t="shared" si="7" ref="K131:K140">J131/I131</f>
        <v>#DIV/0!</v>
      </c>
    </row>
    <row r="132" spans="2:11" ht="19.5" thickBot="1">
      <c r="B132" s="114" t="s">
        <v>43</v>
      </c>
      <c r="C132" s="71" t="s">
        <v>32</v>
      </c>
      <c r="D132" s="71" t="s">
        <v>73</v>
      </c>
      <c r="E132" s="261"/>
      <c r="F132" s="71"/>
      <c r="G132" s="96"/>
      <c r="H132" s="72">
        <f>H133+H135</f>
        <v>60</v>
      </c>
      <c r="I132" s="72">
        <f>I133+I135</f>
        <v>50</v>
      </c>
      <c r="J132" s="72">
        <f>$J$133</f>
        <v>50</v>
      </c>
      <c r="K132" s="336">
        <f t="shared" si="7"/>
        <v>1</v>
      </c>
    </row>
    <row r="133" spans="2:11" ht="18.75">
      <c r="B133" s="337" t="s">
        <v>89</v>
      </c>
      <c r="C133" s="156" t="s">
        <v>32</v>
      </c>
      <c r="D133" s="156" t="s">
        <v>11</v>
      </c>
      <c r="E133" s="64" t="s">
        <v>213</v>
      </c>
      <c r="F133" s="156" t="s">
        <v>112</v>
      </c>
      <c r="G133" s="157"/>
      <c r="H133" s="226">
        <v>10</v>
      </c>
      <c r="I133" s="226">
        <v>0</v>
      </c>
      <c r="J133" s="226">
        <v>50</v>
      </c>
      <c r="K133" s="186"/>
    </row>
    <row r="134" spans="2:11" ht="34.5" customHeight="1">
      <c r="B134" s="66" t="s">
        <v>209</v>
      </c>
      <c r="C134" s="64" t="s">
        <v>32</v>
      </c>
      <c r="D134" s="64" t="s">
        <v>11</v>
      </c>
      <c r="E134" s="142" t="s">
        <v>208</v>
      </c>
      <c r="F134" s="64" t="s">
        <v>112</v>
      </c>
      <c r="G134" s="67"/>
      <c r="H134" s="65">
        <v>10</v>
      </c>
      <c r="I134" s="65">
        <v>0</v>
      </c>
      <c r="J134" s="65">
        <v>0</v>
      </c>
      <c r="K134" s="166" t="e">
        <f t="shared" si="7"/>
        <v>#DIV/0!</v>
      </c>
    </row>
    <row r="135" spans="2:11" ht="71.25" customHeight="1">
      <c r="B135" s="66" t="s">
        <v>84</v>
      </c>
      <c r="C135" s="155" t="s">
        <v>32</v>
      </c>
      <c r="D135" s="156" t="s">
        <v>17</v>
      </c>
      <c r="E135" s="64" t="s">
        <v>208</v>
      </c>
      <c r="F135" s="156" t="s">
        <v>83</v>
      </c>
      <c r="G135" s="157"/>
      <c r="H135" s="303">
        <v>50</v>
      </c>
      <c r="I135" s="226">
        <v>50</v>
      </c>
      <c r="J135" s="226">
        <v>50</v>
      </c>
      <c r="K135" s="186">
        <f t="shared" si="7"/>
        <v>1</v>
      </c>
    </row>
    <row r="136" spans="2:11" ht="76.5" customHeight="1" thickBot="1">
      <c r="B136" s="114" t="s">
        <v>210</v>
      </c>
      <c r="C136" s="130" t="s">
        <v>32</v>
      </c>
      <c r="D136" s="130" t="s">
        <v>17</v>
      </c>
      <c r="E136" s="145" t="s">
        <v>211</v>
      </c>
      <c r="F136" s="130" t="s">
        <v>112</v>
      </c>
      <c r="G136" s="104"/>
      <c r="H136" s="88">
        <v>50</v>
      </c>
      <c r="I136" s="227">
        <v>50</v>
      </c>
      <c r="J136" s="227">
        <v>50</v>
      </c>
      <c r="K136" s="178">
        <f t="shared" si="7"/>
        <v>1</v>
      </c>
    </row>
    <row r="137" spans="2:11" ht="75.75" thickBot="1">
      <c r="B137" s="154" t="s">
        <v>84</v>
      </c>
      <c r="C137" s="71" t="s">
        <v>52</v>
      </c>
      <c r="D137" s="71" t="s">
        <v>73</v>
      </c>
      <c r="E137" s="130" t="s">
        <v>211</v>
      </c>
      <c r="F137" s="76" t="s">
        <v>229</v>
      </c>
      <c r="G137" s="77"/>
      <c r="H137" s="272">
        <v>50</v>
      </c>
      <c r="I137" s="271">
        <v>50</v>
      </c>
      <c r="J137" s="213">
        <v>50</v>
      </c>
      <c r="K137" s="170">
        <f t="shared" si="7"/>
        <v>1</v>
      </c>
    </row>
    <row r="138" spans="2:11" ht="19.5" thickBot="1">
      <c r="B138" s="70" t="s">
        <v>51</v>
      </c>
      <c r="C138" s="71" t="s">
        <v>52</v>
      </c>
      <c r="D138" s="71" t="s">
        <v>11</v>
      </c>
      <c r="E138" s="117" t="s">
        <v>98</v>
      </c>
      <c r="F138" s="76"/>
      <c r="G138" s="77"/>
      <c r="H138" s="273">
        <f>$H$139</f>
        <v>434.5</v>
      </c>
      <c r="I138" s="270">
        <v>434.5</v>
      </c>
      <c r="J138" s="235">
        <v>434.5</v>
      </c>
      <c r="K138" s="162">
        <f t="shared" si="7"/>
        <v>1</v>
      </c>
    </row>
    <row r="139" spans="2:11" ht="25.5" customHeight="1" thickBot="1">
      <c r="B139" s="70" t="s">
        <v>53</v>
      </c>
      <c r="C139" s="95" t="s">
        <v>52</v>
      </c>
      <c r="D139" s="95" t="s">
        <v>11</v>
      </c>
      <c r="E139" s="142" t="s">
        <v>98</v>
      </c>
      <c r="F139" s="95" t="s">
        <v>112</v>
      </c>
      <c r="G139" s="104"/>
      <c r="H139" s="228">
        <f>$H$140</f>
        <v>434.5</v>
      </c>
      <c r="I139" s="228">
        <f>I140</f>
        <v>434.5</v>
      </c>
      <c r="J139" s="228">
        <f>$J$140</f>
        <v>434.5</v>
      </c>
      <c r="K139" s="166">
        <f t="shared" si="7"/>
        <v>1</v>
      </c>
    </row>
    <row r="140" spans="2:11" ht="74.25" customHeight="1" thickBot="1">
      <c r="B140" s="94" t="s">
        <v>101</v>
      </c>
      <c r="C140" s="87" t="s">
        <v>52</v>
      </c>
      <c r="D140" s="87" t="s">
        <v>11</v>
      </c>
      <c r="E140" s="64" t="s">
        <v>212</v>
      </c>
      <c r="F140" s="87" t="s">
        <v>112</v>
      </c>
      <c r="G140" s="98"/>
      <c r="H140" s="88">
        <v>434.5</v>
      </c>
      <c r="I140" s="88">
        <v>434.5</v>
      </c>
      <c r="J140" s="88">
        <v>434.5</v>
      </c>
      <c r="K140" s="168">
        <f t="shared" si="7"/>
        <v>1</v>
      </c>
    </row>
    <row r="141" spans="2:11" ht="55.5" customHeight="1" thickBot="1">
      <c r="B141" s="112" t="s">
        <v>90</v>
      </c>
      <c r="C141" s="71" t="s">
        <v>52</v>
      </c>
      <c r="D141" s="71" t="s">
        <v>11</v>
      </c>
      <c r="E141" s="64" t="s">
        <v>212</v>
      </c>
      <c r="F141" s="71" t="s">
        <v>91</v>
      </c>
      <c r="G141" s="96"/>
      <c r="H141" s="72">
        <v>434.5</v>
      </c>
      <c r="I141" s="234">
        <v>434.5</v>
      </c>
      <c r="J141" s="72">
        <v>434.5</v>
      </c>
      <c r="K141" s="162">
        <f aca="true" t="shared" si="8" ref="K141:K150">J141/I141</f>
        <v>1</v>
      </c>
    </row>
    <row r="142" spans="2:11" ht="72" customHeight="1" thickBot="1">
      <c r="B142" s="159" t="s">
        <v>107</v>
      </c>
      <c r="C142" s="119" t="s">
        <v>57</v>
      </c>
      <c r="D142" s="119" t="s">
        <v>11</v>
      </c>
      <c r="E142" s="64" t="s">
        <v>98</v>
      </c>
      <c r="F142" s="306" t="s">
        <v>112</v>
      </c>
      <c r="G142" s="122" t="e">
        <f>#REF!</f>
        <v>#REF!</v>
      </c>
      <c r="H142" s="307">
        <f>H143+H145</f>
        <v>75</v>
      </c>
      <c r="I142" s="307">
        <f>I143+I145</f>
        <v>72</v>
      </c>
      <c r="J142" s="307">
        <f>J143+J145</f>
        <v>70.4</v>
      </c>
      <c r="K142" s="165">
        <f t="shared" si="8"/>
        <v>0.9777777777777779</v>
      </c>
    </row>
    <row r="143" spans="2:11" ht="40.5" customHeight="1" thickBot="1">
      <c r="B143" s="304" t="s">
        <v>71</v>
      </c>
      <c r="C143" s="142" t="s">
        <v>57</v>
      </c>
      <c r="D143" s="142" t="s">
        <v>11</v>
      </c>
      <c r="E143" s="305" t="s">
        <v>214</v>
      </c>
      <c r="F143" s="64" t="s">
        <v>112</v>
      </c>
      <c r="G143" s="160"/>
      <c r="H143" s="65">
        <v>20.6</v>
      </c>
      <c r="I143" s="65">
        <f>$I$144</f>
        <v>17.6</v>
      </c>
      <c r="J143" s="65">
        <f>$J$144</f>
        <v>17</v>
      </c>
      <c r="K143" s="165">
        <f t="shared" si="8"/>
        <v>0.9659090909090908</v>
      </c>
    </row>
    <row r="144" spans="2:11" ht="42.75" customHeight="1">
      <c r="B144" s="66" t="s">
        <v>215</v>
      </c>
      <c r="C144" s="142" t="s">
        <v>57</v>
      </c>
      <c r="D144" s="142" t="s">
        <v>11</v>
      </c>
      <c r="E144" s="289" t="s">
        <v>217</v>
      </c>
      <c r="F144" s="64" t="s">
        <v>112</v>
      </c>
      <c r="G144" s="160"/>
      <c r="H144" s="65">
        <v>20.6</v>
      </c>
      <c r="I144" s="65">
        <v>17.6</v>
      </c>
      <c r="J144" s="65">
        <v>17</v>
      </c>
      <c r="K144" s="165">
        <f t="shared" si="8"/>
        <v>0.9659090909090908</v>
      </c>
    </row>
    <row r="145" spans="2:11" ht="84" customHeight="1">
      <c r="B145" s="66" t="s">
        <v>179</v>
      </c>
      <c r="C145" s="68" t="s">
        <v>57</v>
      </c>
      <c r="D145" s="39" t="s">
        <v>11</v>
      </c>
      <c r="E145" s="289" t="s">
        <v>218</v>
      </c>
      <c r="F145" s="35" t="s">
        <v>83</v>
      </c>
      <c r="G145" s="61"/>
      <c r="H145" s="75">
        <f>H146</f>
        <v>54.4</v>
      </c>
      <c r="I145" s="75">
        <f>I146</f>
        <v>54.4</v>
      </c>
      <c r="J145" s="75">
        <f>$J$146</f>
        <v>53.4</v>
      </c>
      <c r="K145" s="163">
        <f t="shared" si="8"/>
        <v>0.9816176470588235</v>
      </c>
    </row>
    <row r="146" spans="2:11" ht="44.25" customHeight="1" thickBot="1">
      <c r="B146" s="66" t="s">
        <v>216</v>
      </c>
      <c r="C146" s="64" t="s">
        <v>57</v>
      </c>
      <c r="D146" s="109" t="s">
        <v>11</v>
      </c>
      <c r="E146" s="289" t="s">
        <v>219</v>
      </c>
      <c r="F146" s="188" t="s">
        <v>112</v>
      </c>
      <c r="G146" s="61"/>
      <c r="H146" s="75">
        <v>54.4</v>
      </c>
      <c r="I146" s="75">
        <v>54.4</v>
      </c>
      <c r="J146" s="75">
        <v>53.4</v>
      </c>
      <c r="K146" s="163">
        <f t="shared" si="8"/>
        <v>0.9816176470588235</v>
      </c>
    </row>
    <row r="147" spans="2:11" ht="77.25" customHeight="1" thickBot="1">
      <c r="B147" s="66" t="s">
        <v>179</v>
      </c>
      <c r="C147" s="71" t="s">
        <v>75</v>
      </c>
      <c r="D147" s="71" t="s">
        <v>73</v>
      </c>
      <c r="E147" s="289" t="s">
        <v>219</v>
      </c>
      <c r="F147" s="71" t="s">
        <v>83</v>
      </c>
      <c r="G147" s="96">
        <v>116.5</v>
      </c>
      <c r="H147" s="236">
        <f>H148</f>
        <v>52.3</v>
      </c>
      <c r="I147" s="234">
        <f>I148</f>
        <v>52.3</v>
      </c>
      <c r="J147" s="72">
        <f>J148</f>
        <v>52.3</v>
      </c>
      <c r="K147" s="187">
        <f t="shared" si="8"/>
        <v>1</v>
      </c>
    </row>
    <row r="148" spans="2:11" ht="78.75" customHeight="1" thickBot="1">
      <c r="B148" s="70" t="s">
        <v>74</v>
      </c>
      <c r="C148" s="68" t="s">
        <v>75</v>
      </c>
      <c r="D148" s="68" t="s">
        <v>15</v>
      </c>
      <c r="E148" s="71" t="s">
        <v>220</v>
      </c>
      <c r="F148" s="68"/>
      <c r="G148" s="78">
        <v>116.5</v>
      </c>
      <c r="H148" s="237">
        <f>$H$149</f>
        <v>52.3</v>
      </c>
      <c r="I148" s="237">
        <f>I149</f>
        <v>52.3</v>
      </c>
      <c r="J148" s="237">
        <f>J149</f>
        <v>52.3</v>
      </c>
      <c r="K148" s="167">
        <f t="shared" si="8"/>
        <v>1</v>
      </c>
    </row>
    <row r="149" spans="2:14" ht="72.75" customHeight="1">
      <c r="B149" s="341" t="s">
        <v>76</v>
      </c>
      <c r="C149" s="68" t="s">
        <v>75</v>
      </c>
      <c r="D149" s="68" t="s">
        <v>15</v>
      </c>
      <c r="E149" s="129" t="s">
        <v>221</v>
      </c>
      <c r="F149" s="68" t="s">
        <v>112</v>
      </c>
      <c r="G149" s="78"/>
      <c r="H149" s="222">
        <v>52.3</v>
      </c>
      <c r="I149" s="222">
        <v>52.3</v>
      </c>
      <c r="J149" s="65">
        <v>52.3</v>
      </c>
      <c r="K149" s="166">
        <f t="shared" si="8"/>
        <v>1</v>
      </c>
      <c r="N149" s="105"/>
    </row>
    <row r="150" spans="2:11" ht="18.75">
      <c r="B150" s="342" t="s">
        <v>230</v>
      </c>
      <c r="C150" s="343">
        <v>14</v>
      </c>
      <c r="D150" s="343">
        <v>13</v>
      </c>
      <c r="E150" s="64" t="s">
        <v>221</v>
      </c>
      <c r="F150" s="343">
        <v>500</v>
      </c>
      <c r="G150" s="343"/>
      <c r="H150" s="343">
        <v>52.3</v>
      </c>
      <c r="I150" s="344">
        <v>52.3</v>
      </c>
      <c r="J150" s="344">
        <v>52.3</v>
      </c>
      <c r="K150" s="166">
        <f t="shared" si="8"/>
        <v>1</v>
      </c>
    </row>
    <row r="151" spans="2:5" ht="18.75">
      <c r="B151" s="2"/>
      <c r="E151" s="2"/>
    </row>
    <row r="152" spans="3:9" ht="18.75">
      <c r="C152" s="2"/>
      <c r="D152" s="2"/>
      <c r="F152" s="2"/>
      <c r="G152" s="2"/>
      <c r="H152" s="2"/>
      <c r="I152" s="136" t="s">
        <v>102</v>
      </c>
    </row>
    <row r="153" spans="2:8" ht="18.75">
      <c r="B153" s="2" t="s">
        <v>99</v>
      </c>
      <c r="C153" s="2"/>
      <c r="D153" s="2"/>
      <c r="E153" s="2"/>
      <c r="F153" s="2"/>
      <c r="G153" s="2"/>
      <c r="H153" s="2"/>
    </row>
    <row r="154" spans="2:5" ht="18.75">
      <c r="B154" s="2"/>
      <c r="C154" s="137"/>
      <c r="D154" s="137"/>
      <c r="E154" s="2"/>
    </row>
    <row r="155" ht="15">
      <c r="B155" s="137"/>
    </row>
  </sheetData>
  <sheetProtection/>
  <mergeCells count="2">
    <mergeCell ref="H2:K7"/>
    <mergeCell ref="B10:K10"/>
  </mergeCells>
  <printOptions/>
  <pageMargins left="0.7875" right="0.39375" top="0.39375" bottom="0.19652777777777777" header="0.5118055555555556" footer="0.5118055555555556"/>
  <pageSetup fitToHeight="0" fitToWidth="1"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Gama</cp:lastModifiedBy>
  <cp:lastPrinted>2022-05-19T13:11:00Z</cp:lastPrinted>
  <dcterms:created xsi:type="dcterms:W3CDTF">2017-03-30T08:35:05Z</dcterms:created>
  <dcterms:modified xsi:type="dcterms:W3CDTF">2022-05-20T06:04:47Z</dcterms:modified>
  <cp:category/>
  <cp:version/>
  <cp:contentType/>
  <cp:contentStatus/>
</cp:coreProperties>
</file>